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50" windowHeight="10380" activeTab="0"/>
  </bookViews>
  <sheets>
    <sheet name="дод.6" sheetId="1" r:id="rId1"/>
  </sheets>
  <definedNames>
    <definedName name="_xlfn.AGGREGATE" hidden="1">#NAME?</definedName>
    <definedName name="_xlnm.Print_Titles" localSheetId="0">'дод.6'!$6:$6</definedName>
    <definedName name="_xlnm.Print_Area" localSheetId="0">'дод.6'!$B$1:$L$71</definedName>
  </definedNames>
  <calcPr fullCalcOnLoad="1"/>
</workbook>
</file>

<file path=xl/sharedStrings.xml><?xml version="1.0" encoding="utf-8"?>
<sst xmlns="http://schemas.openxmlformats.org/spreadsheetml/2006/main" count="150" uniqueCount="123">
  <si>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</si>
  <si>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Найменування об’єкта будівництва / вид будівельних робіт, у тому числі проектні роботи </t>
  </si>
  <si>
    <t>Загальна тривалість будівництва (рік початку і завершення)</t>
  </si>
  <si>
    <t>Загальна вартість будівництва, гривень</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</si>
  <si>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</si>
  <si>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</si>
  <si>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Код Функціональної класифікації видатків та кредитування бюджету</t>
  </si>
  <si>
    <t>Х</t>
  </si>
  <si>
    <t>УСЬОГО</t>
  </si>
  <si>
    <t>(код бюджету)</t>
  </si>
  <si>
    <t>(грн)</t>
  </si>
  <si>
    <t>Рівень виконання робіт на початок бюджетного періоду, %</t>
  </si>
  <si>
    <t>0180</t>
  </si>
  <si>
    <t>0620</t>
  </si>
  <si>
    <t>9750</t>
  </si>
  <si>
    <t>Субвенція з місцевого бюджету на співфінансування інвестеційних проектів</t>
  </si>
  <si>
    <t>"Будівництво амбулаторії загальної практики – сімейної медицини по вул. Центральній, 115 в с. Варварівка Вовчанського району Харківської області" (коригування)</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</si>
  <si>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</si>
  <si>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</si>
  <si>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0100000</t>
  </si>
  <si>
    <r>
      <t xml:space="preserve">Міська  рада </t>
    </r>
    <r>
      <rPr>
        <i/>
        <sz val="11"/>
        <rFont val="Times New Roman"/>
        <family val="1"/>
      </rPr>
      <t>(головний розпорядник)</t>
    </r>
  </si>
  <si>
    <t>0110000</t>
  </si>
  <si>
    <r>
      <t xml:space="preserve">Міська рада </t>
    </r>
    <r>
      <rPr>
        <i/>
        <sz val="11"/>
        <rFont val="Times New Roman"/>
        <family val="1"/>
      </rPr>
      <t>(відповідальний виконавець)</t>
    </r>
    <r>
      <rPr>
        <b/>
        <sz val="11"/>
        <rFont val="Times New Roman"/>
        <family val="1"/>
      </rPr>
      <t xml:space="preserve"> </t>
    </r>
  </si>
  <si>
    <t>0116030</t>
  </si>
  <si>
    <t>6030</t>
  </si>
  <si>
    <t>Організація благоустрою населених пунктів</t>
  </si>
  <si>
    <t>Придбання техніки</t>
  </si>
  <si>
    <t>0110150</t>
  </si>
  <si>
    <t>0150</t>
  </si>
  <si>
    <t>0111</t>
  </si>
  <si>
    <t>Організаційне, інформаційно-аналітичне та матеріально-технічне забезпечення діяльності міської ради</t>
  </si>
  <si>
    <t>Придбання предметів та обладнання довгострокового користування</t>
  </si>
  <si>
    <r>
      <t xml:space="preserve">Фінансовий відділ Вовчанської міської ради </t>
    </r>
    <r>
      <rPr>
        <i/>
        <sz val="11"/>
        <rFont val="Times New Roman"/>
        <family val="1"/>
      </rPr>
      <t>(головний розпорядник)</t>
    </r>
  </si>
  <si>
    <r>
      <t>Фінансовий відділ Вовчанської міської ради</t>
    </r>
    <r>
      <rPr>
        <i/>
        <sz val="11"/>
        <rFont val="Times New Roman"/>
        <family val="1"/>
      </rPr>
      <t xml:space="preserve"> (відповідальний виконавець)</t>
    </r>
  </si>
  <si>
    <t>Розподіл 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у 2021 році</t>
  </si>
  <si>
    <t>Співфінансування для реконструкції приймального відділення  комунального некомерційного підприємства «Вовчанська центральна районна лікарня» Вовчанської районної ради  Харківської області по вул. Шевченко, 28 в м. Вовчанськ, Вовчанського району, Харківської області (коригування)</t>
  </si>
  <si>
    <t>2018-2021</t>
  </si>
  <si>
    <t>2020-2021</t>
  </si>
  <si>
    <t>0160</t>
  </si>
  <si>
    <t>Керівництво і управління у відповідній сфері у містах (місті Києві), селищах, селах, об’єднаних територіальних громадах</t>
  </si>
  <si>
    <t>0800000</t>
  </si>
  <si>
    <r>
      <t xml:space="preserve">Відділ соціального захисту населення </t>
    </r>
    <r>
      <rPr>
        <i/>
        <sz val="11"/>
        <rFont val="Times New Roman"/>
        <family val="1"/>
      </rPr>
      <t>(головний розпорядник)</t>
    </r>
  </si>
  <si>
    <r>
      <t xml:space="preserve">Відділ соціального захисту населення </t>
    </r>
    <r>
      <rPr>
        <i/>
        <sz val="11"/>
        <rFont val="Times New Roman"/>
        <family val="1"/>
      </rPr>
      <t>(відповідальний виконавець)</t>
    </r>
  </si>
  <si>
    <t>0810160</t>
  </si>
  <si>
    <t>0115031</t>
  </si>
  <si>
    <t>5031</t>
  </si>
  <si>
    <t>0810</t>
  </si>
  <si>
    <t>Утримання та навчально-тренувальна робота комунальних дитячо-юнацьких спортивних шкіл</t>
  </si>
  <si>
    <t>7321</t>
  </si>
  <si>
    <t>0443</t>
  </si>
  <si>
    <t>0116013</t>
  </si>
  <si>
    <t>6013</t>
  </si>
  <si>
    <t>Забезпечення діяльності водопровідно-каналізаційного господарства</t>
  </si>
  <si>
    <t>0600000</t>
  </si>
  <si>
    <r>
      <t xml:space="preserve">Відділ освіти </t>
    </r>
    <r>
      <rPr>
        <i/>
        <sz val="11"/>
        <rFont val="Times New Roman"/>
        <family val="1"/>
      </rPr>
      <t>(головний розпорядник)</t>
    </r>
  </si>
  <si>
    <t>0610000</t>
  </si>
  <si>
    <r>
      <t xml:space="preserve">Відділ освіти </t>
    </r>
    <r>
      <rPr>
        <i/>
        <sz val="11"/>
        <rFont val="Times New Roman"/>
        <family val="1"/>
      </rPr>
      <t>(відповідальний виконавець)</t>
    </r>
  </si>
  <si>
    <t>0117461</t>
  </si>
  <si>
    <t>7461</t>
  </si>
  <si>
    <t>0456</t>
  </si>
  <si>
    <t>Утримання та розвиток автомобільних доріг та дорожньої інфраструктури за рахунок коштів місцевого бюджету</t>
  </si>
  <si>
    <t>0617321</t>
  </si>
  <si>
    <t>"Капітальний ремонт дорожнього покриття з елементами благоустрою вул. Рубіжанське шосе в м. Вовчанськ, Харківської області"</t>
  </si>
  <si>
    <t>Реконструкція системи газопостачання КЗ Вовчанський ліцей №3 за адресою: м. Вовчанськ, вул. Зернова, 43</t>
  </si>
  <si>
    <t>9720</t>
  </si>
  <si>
    <t>Субвенція з місцевого бюджету на виконання інвестиційних проектів</t>
  </si>
  <si>
    <t>9770</t>
  </si>
  <si>
    <t xml:space="preserve">Інші субвенції з місцевого бюджету
</t>
  </si>
  <si>
    <t>співфінансування проєкту «Упорядкування полігону ТПВ – забезпечення епідемічного благополуччя населення та екологічної безпеки на території Старосалтівської селищної ради» в рамках обласного конкурсу "Разом в майбутнє"</t>
  </si>
  <si>
    <t>"Реконструкція будівлі Комунального закладу "Варварівський ліцей Вовчанської міської ради Чугуївського району Харківської області" за адресою: 62596, Харківська область, Чугуївський район, село Варварівка, вулиця Центральна, будинок 125-А"</t>
  </si>
  <si>
    <t>Виготовлення проектно-кошторисної документації "Реконструкція будівлі Комунального закладу "Варварівський ліцей Вовчанської міської ради Чугуївського району Харківської області" за адресою: 62596, Харківська область, Чугуївський район, село Варварівка, вулиця Центральна, будинок 125-А"</t>
  </si>
  <si>
    <t>Придбання спортивних та ігрових майданчиків</t>
  </si>
  <si>
    <t>1000000</t>
  </si>
  <si>
    <r>
      <t xml:space="preserve">Відділ культури і туризму </t>
    </r>
    <r>
      <rPr>
        <i/>
        <sz val="11"/>
        <rFont val="Times New Roman"/>
        <family val="1"/>
      </rPr>
      <t>(головний розпорядник)</t>
    </r>
  </si>
  <si>
    <t>1010000</t>
  </si>
  <si>
    <r>
      <t xml:space="preserve">Відділ культури і туризму </t>
    </r>
    <r>
      <rPr>
        <i/>
        <sz val="11"/>
        <rFont val="Times New Roman"/>
        <family val="1"/>
      </rPr>
      <t>(відповідальний виконавець)</t>
    </r>
  </si>
  <si>
    <t>1014030</t>
  </si>
  <si>
    <t>0824</t>
  </si>
  <si>
    <t>Забезпечення діяльності бібліотек</t>
  </si>
  <si>
    <t>Поповнення бібліотечного фонду</t>
  </si>
  <si>
    <t>0921</t>
  </si>
  <si>
    <t xml:space="preserve">Надання загальної середньої освіти закладами загальної середньої освіти </t>
  </si>
  <si>
    <t>Реконструкція системи газопостачання КЗ "Вовчанський ліцей №3 Вовчанської міської ради Чугуївського району Харківської області" по вулиці Зернова,будинок 43 в м. Вовчанськ Харківської області</t>
  </si>
  <si>
    <t>Капітальний ремонт санвузлів та зовнішньої каналізації Комунального закладу «Варварівський ліцей Вовчанської міської ради Чугуївського району Харківської області» за адресою: 62596, Харківська область, Чугуївський район, село  Варварівка, вулиця Центральна, будинок 125-А</t>
  </si>
  <si>
    <t>субвенція обласному бюджету на співфінансування придбання шкільного автобуса</t>
  </si>
  <si>
    <t>0117310</t>
  </si>
  <si>
    <t>0490</t>
  </si>
  <si>
    <t>Будівництво 1 об'єктів житлово-комунального господарства</t>
  </si>
  <si>
    <t>Реконструкція вуличного освітлення</t>
  </si>
  <si>
    <r>
      <t>Будівництво</t>
    </r>
    <r>
      <rPr>
        <vertAlign val="superscript"/>
        <sz val="11"/>
        <rFont val="Times New Roman"/>
        <family val="1"/>
      </rPr>
      <t xml:space="preserve"> 1</t>
    </r>
    <r>
      <rPr>
        <sz val="11"/>
        <rFont val="Times New Roman"/>
        <family val="1"/>
      </rPr>
      <t xml:space="preserve"> освітніх установ та закладів</t>
    </r>
  </si>
  <si>
    <t>"Ремонт реставраційний ( покрівля та горищне перекриття) Вовчанського ліцею №2 Вовчанської районної ради, Харківської  області за адресою: м. Вовчанськ, вул. Гагаріна, 12 (Коригування) ". (Реставрація)</t>
  </si>
  <si>
    <t>надання субвенції обласному бюджету на співфінансування закупівлі ноутбуків для педагогічних працівників закладів загальної середньої освіти та їх філій для організації дистанційного навчання</t>
  </si>
  <si>
    <t>Секретар міської ради                                                                                                                                                 Ольга ТОПОРКОВА</t>
  </si>
  <si>
    <t>субвенція обласному бюджету на співфінансування придбання мультифункціональних спортивних майданчиків</t>
  </si>
  <si>
    <t>0611141</t>
  </si>
  <si>
    <t>1141</t>
  </si>
  <si>
    <t>0990</t>
  </si>
  <si>
    <t>Забезпечення діяльності інших закладів у сфері освіти</t>
  </si>
  <si>
    <t>«Капітальний ремонт дороги по вул. Шевченка в м. Вовчанськ, Чугуївського району, Харківської області»</t>
  </si>
  <si>
    <t>"Ремонт реставраційний (покрівля та горищне перекриття) Вовчанського ліцею №2 Вовчанської районної ради, Харківської області за адресою: м.Вовчанськ, вул.Гагаріна, 12 (Коригування)". (Реставрація)"</t>
  </si>
  <si>
    <t>"Капітальний ремонт дорожнього покриття  вул. Чкалова у м. Вовчанськ  Харківської області"</t>
  </si>
  <si>
    <t>"Капітальний ремонт дорожнього покриття  вул. Чкалова у м. Вовчанськ  Харківської області" (авторський нагляд)</t>
  </si>
  <si>
    <t>"Капітальний ремонт дорожнього покриття  вул. Чкалова у м. Вовчанськ  Харківської області"(технічний нагляд)</t>
  </si>
  <si>
    <t>"Капітальний ремонт дорожнього покриття  вул. Гагаріна в межах вулиць Соборна та Героїв Чорнобиля у м. Вовчанськ  Харківської області"(технічний нагляд)</t>
  </si>
  <si>
    <t>Проведення експертизи по реконструкції будівлі Комунального закладу "Варварівський ліцей Вовчанської міської ради Чугуївського району Харківської області" за адресою: 62596, Харківська область, Чугуївський район, село Варварівка, вулиця Центральна, будинок 125-А"</t>
  </si>
  <si>
    <t>0117321</t>
  </si>
  <si>
    <t>"Реконструкція ясел-садка №1 по вул. Пролетарське поле, 11 в м. Вовчанську Харківської області (коригування)"</t>
  </si>
  <si>
    <t>Виконання топографо-геодезичних вишукувань по об’єкту"Реконструкція самопливних каналізаційних колекторів №1 та №2 в м. Вовчанськ Харківської області"</t>
  </si>
  <si>
    <t xml:space="preserve"> Розроблення проектно-кошторисної документації по об’єкту"Реконструкція самопливних каналізаційних колекторів №1 та №2 в м. Вовчанськ Харківської області"</t>
  </si>
  <si>
    <t>0112111</t>
  </si>
  <si>
    <t>2111</t>
  </si>
  <si>
    <t>0726</t>
  </si>
  <si>
    <t>Первинна медична допомога населенню, що надається центрами первинної медичної (медико-санітарної) допомоги</t>
  </si>
  <si>
    <t>1011080</t>
  </si>
  <si>
    <t>0960</t>
  </si>
  <si>
    <t>Надання спеціальної освіти мистецькими школами</t>
  </si>
  <si>
    <t>0611061</t>
  </si>
  <si>
    <t>1061</t>
  </si>
  <si>
    <t>0112010</t>
  </si>
  <si>
    <t>0731</t>
  </si>
  <si>
    <t>Багатопрофільна стаціонарна медична допомога населенню, з них:</t>
  </si>
  <si>
    <t>Підготував 
Заступник начальника
фінансового відділу                                                                                                                                                                Ірина ЧЕРЕДНІЧЕНКО</t>
  </si>
  <si>
    <t xml:space="preserve"> Додаток  5
до  рішення  ХХІ (позачергова)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 пункт 4)</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</si>
</sst>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s>
  <fonts count="45">
    <font>
      <sz val="10"/>
      <name val="Times New Roman"/>
      <family val="0"/>
    </font>
    <font>
      <b/>
      <sz val="10"/>
      <name val="Arial"/>
      <family val="0"/>
    </font>
    <font>
      <i/>
      <sz val="10"/>
      <name val="Arial"/>
      <family val="0"/>
    </font>
    <font>
      <b/>
      <i/>
      <sz val="10"/>
      <name val="Arial"/>
      <family val="0"/>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b/>
      <sz val="11"/>
      <name val="Times New Roman"/>
      <family val="1"/>
    </font>
    <font>
      <sz val="11"/>
      <name val="Times New Roman"/>
      <family val="1"/>
    </font>
    <font>
      <b/>
      <sz val="18"/>
      <name val="Times New Roman"/>
      <family val="1"/>
    </font>
    <font>
      <sz val="12"/>
      <name val="Times New Roman"/>
      <family val="1"/>
    </font>
    <font>
      <sz val="10"/>
      <color indexed="8"/>
      <name val="Arial"/>
      <family val="2"/>
    </font>
    <font>
      <i/>
      <sz val="11"/>
      <name val="Times New Roman"/>
      <family val="1"/>
    </font>
    <font>
      <b/>
      <sz val="18"/>
      <color indexed="62"/>
      <name val="Cambria"/>
      <family val="2"/>
    </font>
    <font>
      <b/>
      <sz val="11"/>
      <color indexed="10"/>
      <name val="Calibri"/>
      <family val="2"/>
    </font>
    <font>
      <sz val="11"/>
      <color indexed="19"/>
      <name val="Calibri"/>
      <family val="2"/>
    </font>
    <font>
      <i/>
      <sz val="12"/>
      <name val="Times New Roman"/>
      <family val="1"/>
    </font>
    <font>
      <u val="single"/>
      <sz val="12"/>
      <name val="Times New Roman"/>
      <family val="1"/>
    </font>
    <font>
      <sz val="13"/>
      <name val="Times New Roman"/>
      <family val="1"/>
    </font>
    <font>
      <vertAlign val="superscript"/>
      <sz val="11"/>
      <name val="Times New Roman"/>
      <family val="1"/>
    </font>
    <font>
      <b/>
      <sz val="15"/>
      <color indexed="62"/>
      <name val="Calibri"/>
      <family val="2"/>
    </font>
    <font>
      <b/>
      <sz val="13"/>
      <color indexed="62"/>
      <name val="Calibri"/>
      <family val="2"/>
    </font>
    <font>
      <b/>
      <sz val="11"/>
      <color indexed="62"/>
      <name val="Calibri"/>
      <family val="2"/>
    </font>
    <font>
      <b/>
      <sz val="15"/>
      <color theme="3"/>
      <name val="Calibri"/>
      <family val="2"/>
    </font>
    <font>
      <b/>
      <sz val="13"/>
      <color theme="3"/>
      <name val="Calibri"/>
      <family val="2"/>
    </font>
    <font>
      <b/>
      <sz val="11"/>
      <color theme="3"/>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5" fillId="6"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30"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32"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33" fillId="26" borderId="1" applyNumberFormat="0" applyAlignment="0" applyProtection="0"/>
    <xf numFmtId="0" fontId="21" fillId="0" borderId="0">
      <alignment/>
      <protection/>
    </xf>
    <xf numFmtId="0" fontId="21" fillId="0" borderId="0">
      <alignment/>
      <protection/>
    </xf>
    <xf numFmtId="0" fontId="25"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34"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59">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29" fillId="0" borderId="0" xfId="0" applyNumberFormat="1" applyFont="1" applyFill="1" applyAlignment="1" applyProtection="1">
      <alignment/>
      <protection/>
    </xf>
    <xf numFmtId="0" fontId="29" fillId="0" borderId="0" xfId="0" applyFont="1" applyFill="1" applyAlignment="1">
      <alignment/>
    </xf>
    <xf numFmtId="0" fontId="19" fillId="0" borderId="13" xfId="0" applyNumberFormat="1" applyFont="1" applyFill="1" applyBorder="1" applyAlignment="1" applyProtection="1">
      <alignment horizontal="center" vertical="center" wrapText="1"/>
      <protection/>
    </xf>
    <xf numFmtId="0" fontId="26" fillId="0" borderId="13" xfId="0" applyFont="1" applyBorder="1" applyAlignment="1">
      <alignment horizontal="center" vertical="center" wrapText="1"/>
    </xf>
    <xf numFmtId="0" fontId="26" fillId="0" borderId="13" xfId="0" applyFont="1" applyBorder="1" applyAlignment="1">
      <alignment horizontal="justify" vertical="center" wrapText="1"/>
    </xf>
    <xf numFmtId="0" fontId="27" fillId="0" borderId="13" xfId="0" applyFont="1" applyBorder="1" applyAlignment="1">
      <alignment horizontal="center" vertical="center" wrapText="1"/>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49" fontId="27" fillId="0" borderId="13" xfId="0" applyNumberFormat="1" applyFont="1" applyBorder="1" applyAlignment="1">
      <alignment horizontal="center" vertical="center" wrapText="1"/>
    </xf>
    <xf numFmtId="0" fontId="0"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0" fillId="0" borderId="0" xfId="0" applyFont="1" applyFill="1" applyAlignment="1">
      <alignment/>
    </xf>
    <xf numFmtId="0" fontId="26" fillId="0" borderId="13" xfId="0" applyNumberFormat="1" applyFont="1" applyFill="1" applyBorder="1" applyAlignment="1" applyProtection="1">
      <alignment horizontal="center" vertical="center" wrapText="1"/>
      <protection/>
    </xf>
    <xf numFmtId="0" fontId="27" fillId="0" borderId="13" xfId="0" applyFont="1" applyFill="1" applyBorder="1" applyAlignment="1">
      <alignment horizontal="left" vertical="center" wrapText="1"/>
    </xf>
    <xf numFmtId="0" fontId="27" fillId="0" borderId="13" xfId="0" applyFont="1" applyBorder="1" applyAlignment="1">
      <alignment horizontal="left" vertical="center" wrapText="1"/>
    </xf>
    <xf numFmtId="3" fontId="0" fillId="0" borderId="0" xfId="0" applyNumberFormat="1" applyFont="1" applyFill="1" applyAlignment="1" applyProtection="1">
      <alignment/>
      <protection/>
    </xf>
    <xf numFmtId="3" fontId="19" fillId="0" borderId="13" xfId="95" applyNumberFormat="1" applyFont="1" applyBorder="1" applyAlignment="1">
      <alignment horizontal="center" vertical="center"/>
      <protection/>
    </xf>
    <xf numFmtId="3" fontId="0" fillId="0" borderId="13" xfId="95" applyNumberFormat="1" applyFont="1" applyBorder="1" applyAlignment="1">
      <alignment horizontal="center" vertical="center"/>
      <protection/>
    </xf>
    <xf numFmtId="0" fontId="27" fillId="0" borderId="13" xfId="0" applyFont="1" applyFill="1" applyBorder="1" applyAlignment="1">
      <alignment horizontal="center" vertical="center" wrapText="1"/>
    </xf>
    <xf numFmtId="3" fontId="0" fillId="0" borderId="0" xfId="0" applyNumberFormat="1" applyFont="1" applyFill="1" applyAlignment="1">
      <alignment/>
    </xf>
    <xf numFmtId="0" fontId="26" fillId="0" borderId="13" xfId="0" applyFont="1" applyFill="1" applyBorder="1" applyAlignment="1">
      <alignment horizontal="center" vertical="center" wrapText="1"/>
    </xf>
    <xf numFmtId="49" fontId="27" fillId="0" borderId="13" xfId="0" applyNumberFormat="1" applyFont="1" applyFill="1" applyBorder="1" applyAlignment="1">
      <alignment horizontal="center" vertical="center"/>
    </xf>
    <xf numFmtId="3" fontId="19" fillId="0" borderId="13" xfId="0" applyNumberFormat="1" applyFont="1" applyBorder="1" applyAlignment="1">
      <alignment horizontal="center" vertical="center"/>
    </xf>
    <xf numFmtId="49" fontId="26" fillId="0" borderId="13" xfId="0" applyNumberFormat="1" applyFont="1" applyFill="1" applyBorder="1" applyAlignment="1">
      <alignment horizontal="center" vertical="center" wrapText="1"/>
    </xf>
    <xf numFmtId="49" fontId="27" fillId="0" borderId="13" xfId="0" applyNumberFormat="1" applyFont="1" applyFill="1" applyBorder="1" applyAlignment="1">
      <alignment horizontal="center" vertical="center" wrapText="1"/>
    </xf>
    <xf numFmtId="0" fontId="4" fillId="0" borderId="0" xfId="0" applyNumberFormat="1" applyFont="1" applyFill="1" applyBorder="1" applyAlignment="1" applyProtection="1">
      <alignment horizontal="center" vertical="top" wrapText="1"/>
      <protection/>
    </xf>
    <xf numFmtId="0" fontId="29" fillId="0" borderId="0" xfId="0" applyNumberFormat="1" applyFont="1" applyFill="1" applyBorder="1" applyAlignment="1" applyProtection="1">
      <alignment horizontal="right" vertical="top"/>
      <protection/>
    </xf>
    <xf numFmtId="49" fontId="26" fillId="0" borderId="13" xfId="0" applyNumberFormat="1" applyFont="1" applyFill="1" applyBorder="1" applyAlignment="1" applyProtection="1">
      <alignment horizontal="center" vertical="center"/>
      <protection/>
    </xf>
    <xf numFmtId="0" fontId="27" fillId="0" borderId="13" xfId="0" applyNumberFormat="1" applyFont="1" applyFill="1" applyBorder="1" applyAlignment="1" applyProtection="1">
      <alignment horizontal="center" vertical="center"/>
      <protection/>
    </xf>
    <xf numFmtId="0" fontId="0" fillId="0" borderId="13" xfId="105" applyFont="1" applyFill="1" applyBorder="1" applyAlignment="1">
      <alignment horizontal="left" vertical="center" wrapText="1"/>
      <protection/>
    </xf>
    <xf numFmtId="0" fontId="27" fillId="0" borderId="13" xfId="0" applyFont="1" applyFill="1" applyBorder="1" applyAlignment="1">
      <alignment/>
    </xf>
    <xf numFmtId="0" fontId="26" fillId="0" borderId="13" xfId="0" applyFont="1" applyFill="1" applyBorder="1" applyAlignment="1">
      <alignment horizontal="left" vertical="center" wrapText="1"/>
    </xf>
    <xf numFmtId="0" fontId="35" fillId="0" borderId="0" xfId="0" applyFont="1" applyFill="1" applyAlignment="1">
      <alignment vertical="center" wrapText="1"/>
    </xf>
    <xf numFmtId="49" fontId="27" fillId="0" borderId="13" xfId="105" applyNumberFormat="1" applyFont="1" applyFill="1" applyBorder="1" applyAlignment="1">
      <alignment horizontal="center" vertical="center" wrapText="1"/>
      <protection/>
    </xf>
    <xf numFmtId="49" fontId="26" fillId="0" borderId="13" xfId="0" applyNumberFormat="1" applyFont="1" applyFill="1" applyBorder="1" applyAlignment="1">
      <alignment horizontal="center" vertical="center"/>
    </xf>
    <xf numFmtId="49" fontId="26" fillId="0" borderId="13" xfId="105" applyNumberFormat="1" applyFont="1" applyFill="1" applyBorder="1" applyAlignment="1">
      <alignment horizontal="center" vertical="center" wrapText="1"/>
      <protection/>
    </xf>
    <xf numFmtId="0" fontId="26" fillId="0" borderId="13" xfId="105" applyFont="1" applyFill="1" applyBorder="1" applyAlignment="1">
      <alignment horizontal="left" vertical="center" wrapText="1"/>
      <protection/>
    </xf>
    <xf numFmtId="0" fontId="27" fillId="0" borderId="13" xfId="105" applyFont="1" applyFill="1" applyBorder="1" applyAlignment="1">
      <alignment horizontal="left" vertical="center" wrapText="1"/>
      <protection/>
    </xf>
    <xf numFmtId="3" fontId="19" fillId="0" borderId="13" xfId="95" applyNumberFormat="1" applyFont="1" applyFill="1" applyBorder="1" applyAlignment="1">
      <alignment horizontal="center" vertical="center"/>
      <protection/>
    </xf>
    <xf numFmtId="0" fontId="27" fillId="0" borderId="13" xfId="0" applyFont="1" applyFill="1" applyBorder="1" applyAlignment="1">
      <alignment horizontal="center" vertical="center"/>
    </xf>
    <xf numFmtId="0" fontId="0" fillId="0" borderId="13" xfId="105" applyFont="1" applyFill="1" applyBorder="1" applyAlignment="1">
      <alignment horizontal="left" vertical="center" wrapText="1"/>
      <protection/>
    </xf>
    <xf numFmtId="3" fontId="27" fillId="0" borderId="13" xfId="0" applyNumberFormat="1" applyFont="1" applyBorder="1" applyAlignment="1">
      <alignment horizontal="center" vertical="center" wrapText="1"/>
    </xf>
    <xf numFmtId="3" fontId="27" fillId="0" borderId="13" xfId="0" applyNumberFormat="1" applyFont="1" applyFill="1" applyBorder="1" applyAlignment="1">
      <alignment horizontal="center" vertical="center" wrapText="1"/>
    </xf>
    <xf numFmtId="0" fontId="37" fillId="0" borderId="0" xfId="0" applyFont="1" applyFill="1" applyAlignment="1">
      <alignment/>
    </xf>
    <xf numFmtId="0" fontId="29" fillId="26" borderId="0" xfId="0" applyNumberFormat="1" applyFont="1" applyFill="1" applyBorder="1" applyAlignment="1" applyProtection="1">
      <alignment vertical="center" wrapText="1"/>
      <protection/>
    </xf>
    <xf numFmtId="0" fontId="27" fillId="0" borderId="13" xfId="0" applyFont="1" applyFill="1" applyBorder="1" applyAlignment="1">
      <alignment vertical="center" wrapText="1"/>
    </xf>
    <xf numFmtId="0" fontId="29" fillId="26" borderId="0" xfId="0" applyNumberFormat="1" applyFont="1" applyFill="1" applyBorder="1" applyAlignment="1" applyProtection="1">
      <alignment horizontal="left" vertical="center" wrapText="1"/>
      <protection/>
    </xf>
    <xf numFmtId="0" fontId="29" fillId="0" borderId="0" xfId="0" applyNumberFormat="1" applyFont="1" applyFill="1" applyAlignment="1" applyProtection="1">
      <alignment horizontal="left" vertical="top"/>
      <protection/>
    </xf>
    <xf numFmtId="0" fontId="28"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36" fillId="0" borderId="0" xfId="0" applyNumberFormat="1" applyFont="1" applyFill="1" applyBorder="1" applyAlignment="1" applyProtection="1">
      <alignment horizontal="left" vertical="top" wrapText="1"/>
      <protection/>
    </xf>
    <xf numFmtId="0" fontId="29" fillId="0" borderId="0" xfId="0" applyNumberFormat="1" applyFont="1" applyFill="1" applyBorder="1" applyAlignment="1" applyProtection="1">
      <alignment horizontal="left" vertical="top" wrapText="1"/>
      <protection/>
    </xf>
    <xf numFmtId="0" fontId="29" fillId="0" borderId="0" xfId="0" applyFont="1" applyFill="1" applyAlignment="1">
      <alignment horizontal="left" vertical="center" wrapText="1"/>
    </xf>
    <xf numFmtId="0" fontId="37" fillId="0" borderId="0" xfId="0" applyFont="1" applyFill="1" applyAlignment="1">
      <alignment horizontal="left" wrapText="1"/>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_28"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4"/>
  <sheetViews>
    <sheetView tabSelected="1" view="pageBreakPreview" zoomScale="75" zoomScaleSheetLayoutView="75" zoomScalePageLayoutView="0" workbookViewId="0" topLeftCell="B1">
      <selection activeCell="P3" sqref="P3"/>
    </sheetView>
  </sheetViews>
  <sheetFormatPr defaultColWidth="9.16015625" defaultRowHeight="12.75"/>
  <cols>
    <col min="1" max="1" width="3.83203125" style="3" hidden="1" customWidth="1"/>
    <col min="2" max="2" width="3.83203125" style="3" customWidth="1"/>
    <col min="3" max="3" width="15.16015625" style="11" customWidth="1"/>
    <col min="4" max="4" width="14" style="11" customWidth="1"/>
    <col min="5" max="5" width="16" style="11" customWidth="1"/>
    <col min="6" max="6" width="48.5" style="3" customWidth="1"/>
    <col min="7" max="7" width="49.16015625" style="3" customWidth="1"/>
    <col min="8" max="8" width="19.33203125" style="3" customWidth="1"/>
    <col min="9" max="9" width="16.83203125" style="3" customWidth="1"/>
    <col min="10" max="10" width="17.5" style="3" customWidth="1"/>
    <col min="11" max="11" width="21.66015625" style="3" customWidth="1"/>
    <col min="12" max="12" width="21.16015625" style="3" customWidth="1"/>
    <col min="13" max="16384" width="9.16015625" style="2" customWidth="1"/>
  </cols>
  <sheetData>
    <row r="1" spans="1:12" s="6" customFormat="1" ht="3.75" customHeight="1">
      <c r="A1" s="5"/>
      <c r="B1" s="5"/>
      <c r="C1" s="52"/>
      <c r="D1" s="52"/>
      <c r="E1" s="52"/>
      <c r="F1" s="52"/>
      <c r="G1" s="52"/>
      <c r="H1" s="52"/>
      <c r="I1" s="52"/>
      <c r="J1" s="52"/>
      <c r="K1" s="52"/>
      <c r="L1" s="52"/>
    </row>
    <row r="2" spans="7:12" ht="135.75" customHeight="1">
      <c r="G2" s="37"/>
      <c r="H2" s="37"/>
      <c r="I2" s="37"/>
      <c r="J2" s="57" t="s">
        <v>122</v>
      </c>
      <c r="K2" s="57"/>
      <c r="L2" s="57"/>
    </row>
    <row r="3" spans="1:12" ht="73.5" customHeight="1">
      <c r="A3" s="1"/>
      <c r="B3" s="1"/>
      <c r="C3" s="53" t="s">
        <v>34</v>
      </c>
      <c r="D3" s="54"/>
      <c r="E3" s="54"/>
      <c r="F3" s="54"/>
      <c r="G3" s="54"/>
      <c r="H3" s="54"/>
      <c r="I3" s="54"/>
      <c r="J3" s="54"/>
      <c r="K3" s="54"/>
      <c r="L3" s="54"/>
    </row>
    <row r="4" spans="1:12" ht="17.25" customHeight="1">
      <c r="A4" s="1"/>
      <c r="B4" s="1"/>
      <c r="C4" s="55">
        <v>20535000000</v>
      </c>
      <c r="D4" s="55"/>
      <c r="E4" s="30"/>
      <c r="F4" s="30"/>
      <c r="G4" s="30"/>
      <c r="H4" s="30"/>
      <c r="I4" s="30"/>
      <c r="J4" s="30"/>
      <c r="K4" s="30"/>
      <c r="L4" s="30"/>
    </row>
    <row r="5" spans="3:12" ht="15.75">
      <c r="C5" s="56" t="s">
        <v>9</v>
      </c>
      <c r="D5" s="56"/>
      <c r="E5" s="12"/>
      <c r="F5" s="4"/>
      <c r="G5" s="15"/>
      <c r="H5" s="15"/>
      <c r="I5" s="15"/>
      <c r="J5" s="15"/>
      <c r="K5" s="15"/>
      <c r="L5" s="31" t="s">
        <v>10</v>
      </c>
    </row>
    <row r="6" spans="1:12" ht="116.25" customHeight="1">
      <c r="A6" s="14"/>
      <c r="B6" s="14"/>
      <c r="C6" s="7" t="s">
        <v>17</v>
      </c>
      <c r="D6" s="7" t="s">
        <v>18</v>
      </c>
      <c r="E6" s="7" t="s">
        <v>6</v>
      </c>
      <c r="F6" s="17" t="s">
        <v>0</v>
      </c>
      <c r="G6" s="8" t="s">
        <v>1</v>
      </c>
      <c r="H6" s="8" t="s">
        <v>2</v>
      </c>
      <c r="I6" s="8" t="s">
        <v>3</v>
      </c>
      <c r="J6" s="8" t="s">
        <v>11</v>
      </c>
      <c r="K6" s="8" t="s">
        <v>4</v>
      </c>
      <c r="L6" s="8" t="s">
        <v>5</v>
      </c>
    </row>
    <row r="7" spans="1:12" ht="20.25" customHeight="1">
      <c r="A7" s="14"/>
      <c r="B7" s="14"/>
      <c r="C7" s="7">
        <v>1</v>
      </c>
      <c r="D7" s="7">
        <v>2</v>
      </c>
      <c r="E7" s="7">
        <v>3</v>
      </c>
      <c r="F7" s="17">
        <v>4</v>
      </c>
      <c r="G7" s="8">
        <v>5</v>
      </c>
      <c r="H7" s="8">
        <v>6</v>
      </c>
      <c r="I7" s="8">
        <v>7</v>
      </c>
      <c r="J7" s="8">
        <v>8</v>
      </c>
      <c r="K7" s="8">
        <v>9</v>
      </c>
      <c r="L7" s="8">
        <v>10</v>
      </c>
    </row>
    <row r="8" spans="3:13" ht="49.5" customHeight="1">
      <c r="C8" s="28" t="s">
        <v>19</v>
      </c>
      <c r="D8" s="28"/>
      <c r="E8" s="28"/>
      <c r="F8" s="36" t="s">
        <v>20</v>
      </c>
      <c r="G8" s="19"/>
      <c r="H8" s="19"/>
      <c r="I8" s="19"/>
      <c r="J8" s="19"/>
      <c r="K8" s="21">
        <f>K9</f>
        <v>10596367</v>
      </c>
      <c r="L8" s="22"/>
      <c r="M8" s="24"/>
    </row>
    <row r="9" spans="3:13" ht="49.5" customHeight="1">
      <c r="C9" s="28" t="s">
        <v>21</v>
      </c>
      <c r="D9" s="28"/>
      <c r="E9" s="28"/>
      <c r="F9" s="36" t="s">
        <v>22</v>
      </c>
      <c r="G9" s="19"/>
      <c r="H9" s="19"/>
      <c r="I9" s="19"/>
      <c r="J9" s="19"/>
      <c r="K9" s="21">
        <f>K10+K15+K16+K12+K13+K14+K26+K21+K25+K11</f>
        <v>10596367</v>
      </c>
      <c r="L9" s="22"/>
      <c r="M9" s="24"/>
    </row>
    <row r="10" spans="3:13" ht="49.5" customHeight="1">
      <c r="C10" s="28" t="s">
        <v>27</v>
      </c>
      <c r="D10" s="29" t="s">
        <v>28</v>
      </c>
      <c r="E10" s="29" t="s">
        <v>29</v>
      </c>
      <c r="F10" s="18" t="s">
        <v>30</v>
      </c>
      <c r="G10" s="19" t="s">
        <v>31</v>
      </c>
      <c r="H10" s="19"/>
      <c r="I10" s="19"/>
      <c r="J10" s="19"/>
      <c r="K10" s="21">
        <f>187500-51330</f>
        <v>136170</v>
      </c>
      <c r="L10" s="22"/>
      <c r="M10" s="24"/>
    </row>
    <row r="11" spans="3:13" ht="49.5" customHeight="1">
      <c r="C11" s="28" t="s">
        <v>118</v>
      </c>
      <c r="D11" s="26">
        <v>2010</v>
      </c>
      <c r="E11" s="26" t="s">
        <v>119</v>
      </c>
      <c r="F11" s="18" t="s">
        <v>120</v>
      </c>
      <c r="G11" s="19" t="s">
        <v>31</v>
      </c>
      <c r="H11" s="19"/>
      <c r="I11" s="19"/>
      <c r="J11" s="19"/>
      <c r="K11" s="21">
        <v>1900000</v>
      </c>
      <c r="L11" s="22"/>
      <c r="M11" s="24"/>
    </row>
    <row r="12" spans="3:13" ht="49.5" customHeight="1">
      <c r="C12" s="28" t="s">
        <v>109</v>
      </c>
      <c r="D12" s="26" t="s">
        <v>110</v>
      </c>
      <c r="E12" s="26" t="s">
        <v>111</v>
      </c>
      <c r="F12" s="18" t="s">
        <v>112</v>
      </c>
      <c r="G12" s="19" t="s">
        <v>31</v>
      </c>
      <c r="H12" s="19"/>
      <c r="I12" s="19"/>
      <c r="J12" s="19"/>
      <c r="K12" s="21">
        <v>74227</v>
      </c>
      <c r="L12" s="22"/>
      <c r="M12" s="24"/>
    </row>
    <row r="13" spans="3:13" ht="49.5" customHeight="1">
      <c r="C13" s="39" t="s">
        <v>44</v>
      </c>
      <c r="D13" s="38" t="s">
        <v>45</v>
      </c>
      <c r="E13" s="38" t="s">
        <v>46</v>
      </c>
      <c r="F13" s="42" t="s">
        <v>47</v>
      </c>
      <c r="G13" s="19" t="s">
        <v>31</v>
      </c>
      <c r="H13" s="19"/>
      <c r="I13" s="19"/>
      <c r="J13" s="19"/>
      <c r="K13" s="21">
        <v>38500</v>
      </c>
      <c r="L13" s="22"/>
      <c r="M13" s="24"/>
    </row>
    <row r="14" spans="3:13" ht="49.5" customHeight="1">
      <c r="C14" s="28" t="s">
        <v>50</v>
      </c>
      <c r="D14" s="29" t="s">
        <v>51</v>
      </c>
      <c r="E14" s="29" t="s">
        <v>13</v>
      </c>
      <c r="F14" s="18" t="s">
        <v>52</v>
      </c>
      <c r="G14" s="19" t="s">
        <v>31</v>
      </c>
      <c r="H14" s="19"/>
      <c r="I14" s="19"/>
      <c r="J14" s="19"/>
      <c r="K14" s="21">
        <f>99000+752000+50000+31760</f>
        <v>932760</v>
      </c>
      <c r="L14" s="22"/>
      <c r="M14" s="24"/>
    </row>
    <row r="15" spans="3:13" ht="49.5" customHeight="1">
      <c r="C15" s="28" t="s">
        <v>23</v>
      </c>
      <c r="D15" s="29" t="s">
        <v>24</v>
      </c>
      <c r="E15" s="29" t="s">
        <v>13</v>
      </c>
      <c r="F15" s="18" t="s">
        <v>25</v>
      </c>
      <c r="G15" s="19"/>
      <c r="H15" s="19"/>
      <c r="I15" s="19"/>
      <c r="J15" s="19"/>
      <c r="K15" s="21">
        <f>K19+K20</f>
        <v>5850000</v>
      </c>
      <c r="L15" s="22"/>
      <c r="M15" s="24"/>
    </row>
    <row r="16" spans="3:13" ht="75.75" customHeight="1" hidden="1">
      <c r="C16" s="32"/>
      <c r="D16" s="33"/>
      <c r="E16" s="29"/>
      <c r="F16" s="34"/>
      <c r="G16" s="19"/>
      <c r="H16" s="19"/>
      <c r="I16" s="19"/>
      <c r="J16" s="19"/>
      <c r="K16" s="21"/>
      <c r="L16" s="22"/>
      <c r="M16" s="24"/>
    </row>
    <row r="17" spans="3:13" ht="63" customHeight="1" hidden="1">
      <c r="C17" s="32"/>
      <c r="D17" s="33"/>
      <c r="E17" s="29"/>
      <c r="F17" s="34"/>
      <c r="G17" s="19"/>
      <c r="H17" s="10"/>
      <c r="I17" s="10"/>
      <c r="J17" s="10"/>
      <c r="K17" s="21"/>
      <c r="L17" s="22"/>
      <c r="M17" s="24"/>
    </row>
    <row r="18" spans="3:13" ht="63" customHeight="1" hidden="1">
      <c r="C18" s="32"/>
      <c r="D18" s="33"/>
      <c r="E18" s="29"/>
      <c r="F18" s="34"/>
      <c r="G18" s="19"/>
      <c r="H18" s="10"/>
      <c r="I18" s="10"/>
      <c r="J18" s="10"/>
      <c r="K18" s="21"/>
      <c r="L18" s="22"/>
      <c r="M18" s="24"/>
    </row>
    <row r="19" spans="3:13" ht="30" customHeight="1">
      <c r="C19" s="32"/>
      <c r="D19" s="33"/>
      <c r="E19" s="29"/>
      <c r="F19" s="34"/>
      <c r="G19" s="19" t="s">
        <v>26</v>
      </c>
      <c r="H19" s="10"/>
      <c r="I19" s="10"/>
      <c r="J19" s="10"/>
      <c r="K19" s="21">
        <f>5350000</f>
        <v>5350000</v>
      </c>
      <c r="L19" s="22"/>
      <c r="M19" s="24"/>
    </row>
    <row r="20" spans="3:13" ht="36" customHeight="1">
      <c r="C20" s="32"/>
      <c r="D20" s="33"/>
      <c r="E20" s="29"/>
      <c r="F20" s="34"/>
      <c r="G20" s="19" t="s">
        <v>71</v>
      </c>
      <c r="H20" s="10"/>
      <c r="I20" s="10"/>
      <c r="J20" s="10"/>
      <c r="K20" s="21">
        <v>500000</v>
      </c>
      <c r="L20" s="22"/>
      <c r="M20" s="24"/>
    </row>
    <row r="21" spans="3:13" ht="36" customHeight="1">
      <c r="C21" s="32" t="s">
        <v>85</v>
      </c>
      <c r="D21" s="33">
        <v>7310</v>
      </c>
      <c r="E21" s="29" t="s">
        <v>86</v>
      </c>
      <c r="F21" s="18" t="s">
        <v>87</v>
      </c>
      <c r="G21" s="19"/>
      <c r="H21" s="10"/>
      <c r="I21" s="10"/>
      <c r="J21" s="10"/>
      <c r="K21" s="21">
        <f>K22+K24+K23</f>
        <v>685000</v>
      </c>
      <c r="L21" s="22"/>
      <c r="M21" s="24"/>
    </row>
    <row r="22" spans="3:13" ht="36" customHeight="1">
      <c r="C22" s="32"/>
      <c r="D22" s="33"/>
      <c r="E22" s="29"/>
      <c r="F22" s="18"/>
      <c r="G22" s="19" t="s">
        <v>88</v>
      </c>
      <c r="H22" s="10"/>
      <c r="I22" s="10"/>
      <c r="J22" s="10"/>
      <c r="K22" s="21">
        <v>35000</v>
      </c>
      <c r="L22" s="22"/>
      <c r="M22" s="24"/>
    </row>
    <row r="23" spans="3:13" ht="68.25" customHeight="1">
      <c r="C23" s="32"/>
      <c r="D23" s="33"/>
      <c r="E23" s="29"/>
      <c r="F23" s="18"/>
      <c r="G23" s="19" t="s">
        <v>107</v>
      </c>
      <c r="H23" s="10"/>
      <c r="I23" s="10"/>
      <c r="J23" s="10"/>
      <c r="K23" s="21">
        <v>50000</v>
      </c>
      <c r="L23" s="22"/>
      <c r="M23" s="24"/>
    </row>
    <row r="24" spans="3:13" ht="68.25" customHeight="1">
      <c r="C24" s="32"/>
      <c r="D24" s="33"/>
      <c r="E24" s="29"/>
      <c r="F24" s="18"/>
      <c r="G24" s="19" t="s">
        <v>108</v>
      </c>
      <c r="H24" s="10"/>
      <c r="I24" s="10"/>
      <c r="J24" s="10"/>
      <c r="K24" s="21">
        <v>600000</v>
      </c>
      <c r="L24" s="22"/>
      <c r="M24" s="24"/>
    </row>
    <row r="25" spans="3:13" ht="48.75" customHeight="1">
      <c r="C25" s="28" t="s">
        <v>105</v>
      </c>
      <c r="D25" s="29" t="s">
        <v>48</v>
      </c>
      <c r="E25" s="29" t="s">
        <v>49</v>
      </c>
      <c r="F25" s="18" t="s">
        <v>89</v>
      </c>
      <c r="G25" s="19" t="s">
        <v>106</v>
      </c>
      <c r="H25" s="10"/>
      <c r="I25" s="10"/>
      <c r="J25" s="10"/>
      <c r="K25" s="21">
        <v>730000</v>
      </c>
      <c r="L25" s="22"/>
      <c r="M25" s="24"/>
    </row>
    <row r="26" spans="3:13" ht="51" customHeight="1">
      <c r="C26" s="28" t="s">
        <v>57</v>
      </c>
      <c r="D26" s="29" t="s">
        <v>58</v>
      </c>
      <c r="E26" s="29" t="s">
        <v>59</v>
      </c>
      <c r="F26" s="18" t="s">
        <v>60</v>
      </c>
      <c r="G26" s="34"/>
      <c r="H26" s="10"/>
      <c r="I26" s="46"/>
      <c r="J26" s="10"/>
      <c r="K26" s="43">
        <f>K27+K28+K31+K32+K29+K30</f>
        <v>249710</v>
      </c>
      <c r="L26" s="22"/>
      <c r="M26" s="24"/>
    </row>
    <row r="27" spans="3:13" ht="51" customHeight="1">
      <c r="C27" s="28"/>
      <c r="D27" s="29"/>
      <c r="E27" s="29"/>
      <c r="F27" s="18"/>
      <c r="G27" s="34" t="s">
        <v>62</v>
      </c>
      <c r="H27" s="10" t="s">
        <v>36</v>
      </c>
      <c r="I27" s="46">
        <f>13835263+3078+184350</f>
        <v>14022691</v>
      </c>
      <c r="J27" s="10">
        <v>50</v>
      </c>
      <c r="K27" s="43">
        <f>60000-12960</f>
        <v>47040</v>
      </c>
      <c r="L27" s="22"/>
      <c r="M27" s="24"/>
    </row>
    <row r="28" spans="3:13" ht="51" customHeight="1">
      <c r="C28" s="28"/>
      <c r="D28" s="29"/>
      <c r="E28" s="29"/>
      <c r="F28" s="18"/>
      <c r="G28" s="45" t="s">
        <v>98</v>
      </c>
      <c r="H28" s="10">
        <v>2021</v>
      </c>
      <c r="I28" s="46"/>
      <c r="J28" s="10"/>
      <c r="K28" s="43">
        <v>12960</v>
      </c>
      <c r="L28" s="22"/>
      <c r="M28" s="24"/>
    </row>
    <row r="29" spans="3:13" ht="36.75" customHeight="1">
      <c r="C29" s="28"/>
      <c r="D29" s="29"/>
      <c r="E29" s="29"/>
      <c r="F29" s="18"/>
      <c r="G29" s="45" t="s">
        <v>100</v>
      </c>
      <c r="H29" s="10"/>
      <c r="I29" s="46"/>
      <c r="J29" s="10"/>
      <c r="K29" s="43">
        <v>70081</v>
      </c>
      <c r="L29" s="22"/>
      <c r="M29" s="24"/>
    </row>
    <row r="30" spans="3:13" ht="51" customHeight="1">
      <c r="C30" s="28"/>
      <c r="D30" s="29"/>
      <c r="E30" s="29"/>
      <c r="F30" s="18"/>
      <c r="G30" s="45" t="s">
        <v>101</v>
      </c>
      <c r="H30" s="10"/>
      <c r="I30" s="46"/>
      <c r="J30" s="10"/>
      <c r="K30" s="43">
        <v>2843</v>
      </c>
      <c r="L30" s="22"/>
      <c r="M30" s="24"/>
    </row>
    <row r="31" spans="3:13" ht="42" customHeight="1">
      <c r="C31" s="28"/>
      <c r="D31" s="29"/>
      <c r="E31" s="29"/>
      <c r="F31" s="18"/>
      <c r="G31" s="45" t="s">
        <v>102</v>
      </c>
      <c r="H31" s="10"/>
      <c r="I31" s="46"/>
      <c r="J31" s="10"/>
      <c r="K31" s="43">
        <f>106426</f>
        <v>106426</v>
      </c>
      <c r="L31" s="22"/>
      <c r="M31" s="24"/>
    </row>
    <row r="32" spans="3:13" ht="57" customHeight="1">
      <c r="C32" s="28"/>
      <c r="D32" s="29"/>
      <c r="E32" s="29"/>
      <c r="F32" s="18"/>
      <c r="G32" s="45" t="s">
        <v>103</v>
      </c>
      <c r="H32" s="10"/>
      <c r="I32" s="46"/>
      <c r="J32" s="10"/>
      <c r="K32" s="43">
        <v>10360</v>
      </c>
      <c r="L32" s="22"/>
      <c r="M32" s="24"/>
    </row>
    <row r="33" spans="3:13" ht="45.75" customHeight="1">
      <c r="C33" s="39" t="s">
        <v>53</v>
      </c>
      <c r="D33" s="40"/>
      <c r="E33" s="40"/>
      <c r="F33" s="41" t="s">
        <v>54</v>
      </c>
      <c r="G33" s="34"/>
      <c r="H33" s="10"/>
      <c r="I33" s="10"/>
      <c r="J33" s="10"/>
      <c r="K33" s="21">
        <f>K34</f>
        <v>11823194</v>
      </c>
      <c r="L33" s="22"/>
      <c r="M33" s="24"/>
    </row>
    <row r="34" spans="3:13" ht="42" customHeight="1">
      <c r="C34" s="28" t="s">
        <v>55</v>
      </c>
      <c r="D34" s="40"/>
      <c r="E34" s="40"/>
      <c r="F34" s="41" t="s">
        <v>56</v>
      </c>
      <c r="G34" s="34"/>
      <c r="H34" s="10"/>
      <c r="I34" s="10"/>
      <c r="J34" s="10"/>
      <c r="K34" s="21">
        <f>K41+K35+K40</f>
        <v>11823194</v>
      </c>
      <c r="L34" s="22"/>
      <c r="M34" s="24"/>
    </row>
    <row r="35" spans="3:13" ht="42" customHeight="1">
      <c r="C35" s="40" t="s">
        <v>116</v>
      </c>
      <c r="D35" s="38" t="s">
        <v>117</v>
      </c>
      <c r="E35" s="38" t="s">
        <v>80</v>
      </c>
      <c r="F35" s="42" t="s">
        <v>81</v>
      </c>
      <c r="G35" s="34"/>
      <c r="H35" s="10"/>
      <c r="I35" s="10"/>
      <c r="J35" s="10"/>
      <c r="K35" s="21">
        <f>K36+K37</f>
        <v>885666</v>
      </c>
      <c r="L35" s="22"/>
      <c r="M35" s="24"/>
    </row>
    <row r="36" spans="3:13" ht="87" customHeight="1">
      <c r="C36" s="28"/>
      <c r="D36" s="40"/>
      <c r="E36" s="40"/>
      <c r="F36" s="41"/>
      <c r="G36" s="45" t="s">
        <v>83</v>
      </c>
      <c r="H36" s="10"/>
      <c r="I36" s="10"/>
      <c r="J36" s="10"/>
      <c r="K36" s="21">
        <f>480474+213018-7426</f>
        <v>686066</v>
      </c>
      <c r="L36" s="22"/>
      <c r="M36" s="24"/>
    </row>
    <row r="37" spans="3:13" ht="52.5" customHeight="1">
      <c r="C37" s="28"/>
      <c r="D37" s="40"/>
      <c r="E37" s="40"/>
      <c r="F37" s="41"/>
      <c r="G37" s="45" t="s">
        <v>31</v>
      </c>
      <c r="H37" s="10"/>
      <c r="I37" s="10"/>
      <c r="J37" s="10"/>
      <c r="K37" s="21">
        <f>249611-50011</f>
        <v>199600</v>
      </c>
      <c r="L37" s="22"/>
      <c r="M37" s="24"/>
    </row>
    <row r="38" spans="3:13" ht="40.5" customHeight="1" hidden="1">
      <c r="C38" s="40"/>
      <c r="D38" s="38"/>
      <c r="E38" s="38"/>
      <c r="F38" s="42"/>
      <c r="G38" s="45"/>
      <c r="H38" s="10"/>
      <c r="I38" s="10"/>
      <c r="J38" s="10"/>
      <c r="K38" s="21"/>
      <c r="L38" s="22"/>
      <c r="M38" s="24"/>
    </row>
    <row r="39" spans="3:13" ht="52.5" customHeight="1" hidden="1">
      <c r="C39" s="28"/>
      <c r="D39" s="40"/>
      <c r="E39" s="40"/>
      <c r="F39" s="41"/>
      <c r="G39" s="45"/>
      <c r="H39" s="10"/>
      <c r="I39" s="10"/>
      <c r="J39" s="10"/>
      <c r="K39" s="21"/>
      <c r="L39" s="22"/>
      <c r="M39" s="24"/>
    </row>
    <row r="40" spans="3:13" ht="42" customHeight="1">
      <c r="C40" s="39" t="s">
        <v>94</v>
      </c>
      <c r="D40" s="38" t="s">
        <v>95</v>
      </c>
      <c r="E40" s="38" t="s">
        <v>96</v>
      </c>
      <c r="F40" s="42" t="s">
        <v>97</v>
      </c>
      <c r="G40" s="45" t="s">
        <v>31</v>
      </c>
      <c r="H40" s="10"/>
      <c r="I40" s="10"/>
      <c r="J40" s="10"/>
      <c r="K40" s="21">
        <f>80000-30050</f>
        <v>49950</v>
      </c>
      <c r="L40" s="22"/>
      <c r="M40" s="24"/>
    </row>
    <row r="41" spans="3:13" ht="51.75" customHeight="1">
      <c r="C41" s="28" t="s">
        <v>61</v>
      </c>
      <c r="D41" s="29" t="s">
        <v>48</v>
      </c>
      <c r="E41" s="29" t="s">
        <v>49</v>
      </c>
      <c r="F41" s="18" t="s">
        <v>89</v>
      </c>
      <c r="G41" s="34"/>
      <c r="H41" s="10"/>
      <c r="I41" s="10"/>
      <c r="J41" s="10"/>
      <c r="K41" s="43">
        <f>K42+K44+K45+K43+K46+K47+K48</f>
        <v>10887578</v>
      </c>
      <c r="L41" s="22"/>
      <c r="M41" s="24"/>
    </row>
    <row r="42" spans="3:13" ht="72" customHeight="1">
      <c r="C42" s="28"/>
      <c r="D42" s="29"/>
      <c r="E42" s="29"/>
      <c r="F42" s="18"/>
      <c r="G42" s="45" t="s">
        <v>90</v>
      </c>
      <c r="H42" s="10">
        <v>2021</v>
      </c>
      <c r="I42" s="46">
        <v>18755891</v>
      </c>
      <c r="J42" s="10"/>
      <c r="K42" s="43">
        <f>10000000-1863996-400563</f>
        <v>7735441</v>
      </c>
      <c r="L42" s="22">
        <v>100</v>
      </c>
      <c r="M42" s="24"/>
    </row>
    <row r="43" spans="3:13" ht="93.75" customHeight="1">
      <c r="C43" s="28"/>
      <c r="D43" s="29"/>
      <c r="E43" s="29"/>
      <c r="F43" s="18"/>
      <c r="G43" s="34" t="s">
        <v>70</v>
      </c>
      <c r="H43" s="10">
        <v>2021</v>
      </c>
      <c r="I43" s="10"/>
      <c r="J43" s="10"/>
      <c r="K43" s="43">
        <f>192000-173</f>
        <v>191827</v>
      </c>
      <c r="L43" s="22">
        <v>100</v>
      </c>
      <c r="M43" s="24"/>
    </row>
    <row r="44" spans="3:13" ht="86.25" customHeight="1">
      <c r="C44" s="28"/>
      <c r="D44" s="29"/>
      <c r="E44" s="29"/>
      <c r="F44" s="18"/>
      <c r="G44" s="34" t="s">
        <v>69</v>
      </c>
      <c r="H44" s="10">
        <v>2021</v>
      </c>
      <c r="I44" s="10"/>
      <c r="J44" s="10"/>
      <c r="K44" s="43">
        <f>50000-1230</f>
        <v>48770</v>
      </c>
      <c r="L44" s="22">
        <v>100</v>
      </c>
      <c r="M44" s="24"/>
    </row>
    <row r="45" spans="3:13" ht="50.25" customHeight="1">
      <c r="C45" s="28"/>
      <c r="D45" s="29"/>
      <c r="E45" s="29"/>
      <c r="F45" s="18"/>
      <c r="G45" s="34" t="s">
        <v>63</v>
      </c>
      <c r="H45" s="10">
        <v>2021</v>
      </c>
      <c r="I45" s="10"/>
      <c r="J45" s="10"/>
      <c r="K45" s="43">
        <v>1566</v>
      </c>
      <c r="L45" s="22">
        <v>100</v>
      </c>
      <c r="M45" s="24"/>
    </row>
    <row r="46" spans="3:13" ht="73.5" customHeight="1">
      <c r="C46" s="28"/>
      <c r="D46" s="29"/>
      <c r="E46" s="29"/>
      <c r="F46" s="18"/>
      <c r="G46" s="45" t="s">
        <v>82</v>
      </c>
      <c r="H46" s="10">
        <v>2021</v>
      </c>
      <c r="I46" s="10"/>
      <c r="J46" s="10"/>
      <c r="K46" s="43">
        <f>16249+8212</f>
        <v>24461</v>
      </c>
      <c r="L46" s="22">
        <v>100</v>
      </c>
      <c r="M46" s="24"/>
    </row>
    <row r="47" spans="3:13" ht="73.5" customHeight="1">
      <c r="C47" s="28"/>
      <c r="D47" s="29"/>
      <c r="E47" s="29"/>
      <c r="F47" s="18"/>
      <c r="G47" s="45" t="s">
        <v>99</v>
      </c>
      <c r="H47" s="10">
        <v>2021</v>
      </c>
      <c r="I47" s="10"/>
      <c r="J47" s="10"/>
      <c r="K47" s="43">
        <v>2835513</v>
      </c>
      <c r="L47" s="22"/>
      <c r="M47" s="24"/>
    </row>
    <row r="48" spans="3:13" ht="87.75" customHeight="1">
      <c r="C48" s="28"/>
      <c r="D48" s="29"/>
      <c r="E48" s="29"/>
      <c r="F48" s="18"/>
      <c r="G48" s="45" t="s">
        <v>104</v>
      </c>
      <c r="H48" s="10"/>
      <c r="I48" s="10"/>
      <c r="J48" s="10"/>
      <c r="K48" s="43">
        <v>50000</v>
      </c>
      <c r="L48" s="22"/>
      <c r="M48" s="24"/>
    </row>
    <row r="49" spans="3:13" ht="63" customHeight="1">
      <c r="C49" s="39" t="s">
        <v>40</v>
      </c>
      <c r="D49" s="40"/>
      <c r="E49" s="40"/>
      <c r="F49" s="41" t="s">
        <v>41</v>
      </c>
      <c r="G49" s="34"/>
      <c r="H49" s="10"/>
      <c r="I49" s="10"/>
      <c r="J49" s="10"/>
      <c r="K49" s="21">
        <f>K50</f>
        <v>21500</v>
      </c>
      <c r="L49" s="22"/>
      <c r="M49" s="24"/>
    </row>
    <row r="50" spans="3:13" ht="63" customHeight="1">
      <c r="C50" s="39" t="s">
        <v>40</v>
      </c>
      <c r="D50" s="40"/>
      <c r="E50" s="40"/>
      <c r="F50" s="41" t="s">
        <v>42</v>
      </c>
      <c r="G50" s="34"/>
      <c r="H50" s="10"/>
      <c r="I50" s="10"/>
      <c r="J50" s="10"/>
      <c r="K50" s="21">
        <f>K51</f>
        <v>21500</v>
      </c>
      <c r="L50" s="22"/>
      <c r="M50" s="24"/>
    </row>
    <row r="51" spans="3:13" ht="63" customHeight="1">
      <c r="C51" s="28" t="s">
        <v>43</v>
      </c>
      <c r="D51" s="38" t="s">
        <v>38</v>
      </c>
      <c r="E51" s="38" t="s">
        <v>29</v>
      </c>
      <c r="F51" s="18" t="s">
        <v>39</v>
      </c>
      <c r="G51" s="19" t="s">
        <v>31</v>
      </c>
      <c r="H51" s="10"/>
      <c r="I51" s="10"/>
      <c r="J51" s="10"/>
      <c r="K51" s="21">
        <v>21500</v>
      </c>
      <c r="L51" s="22"/>
      <c r="M51" s="24"/>
    </row>
    <row r="52" spans="3:13" ht="63" customHeight="1" hidden="1">
      <c r="C52" s="28"/>
      <c r="D52" s="38"/>
      <c r="E52" s="38"/>
      <c r="F52" s="18"/>
      <c r="G52" s="19"/>
      <c r="H52" s="10"/>
      <c r="I52" s="10"/>
      <c r="J52" s="10"/>
      <c r="K52" s="21"/>
      <c r="L52" s="22"/>
      <c r="M52" s="24"/>
    </row>
    <row r="53" spans="3:13" ht="63" customHeight="1">
      <c r="C53" s="39" t="s">
        <v>72</v>
      </c>
      <c r="D53" s="40"/>
      <c r="E53" s="40"/>
      <c r="F53" s="41" t="s">
        <v>73</v>
      </c>
      <c r="G53" s="19"/>
      <c r="H53" s="10"/>
      <c r="I53" s="10"/>
      <c r="J53" s="10"/>
      <c r="K53" s="21">
        <f>K54</f>
        <v>105600</v>
      </c>
      <c r="L53" s="22"/>
      <c r="M53" s="24"/>
    </row>
    <row r="54" spans="3:13" ht="63" customHeight="1">
      <c r="C54" s="28" t="s">
        <v>74</v>
      </c>
      <c r="D54" s="40"/>
      <c r="E54" s="40"/>
      <c r="F54" s="41" t="s">
        <v>75</v>
      </c>
      <c r="G54" s="19"/>
      <c r="H54" s="10"/>
      <c r="I54" s="10"/>
      <c r="J54" s="10"/>
      <c r="K54" s="21">
        <f>K55+K56</f>
        <v>105600</v>
      </c>
      <c r="L54" s="22"/>
      <c r="M54" s="24"/>
    </row>
    <row r="55" spans="3:13" ht="39.75" customHeight="1">
      <c r="C55" s="39" t="s">
        <v>76</v>
      </c>
      <c r="D55" s="44">
        <v>4030</v>
      </c>
      <c r="E55" s="26" t="s">
        <v>77</v>
      </c>
      <c r="F55" s="18" t="s">
        <v>78</v>
      </c>
      <c r="G55" s="19" t="s">
        <v>79</v>
      </c>
      <c r="H55" s="10"/>
      <c r="I55" s="10"/>
      <c r="J55" s="10"/>
      <c r="K55" s="21">
        <v>37600</v>
      </c>
      <c r="L55" s="22"/>
      <c r="M55" s="24"/>
    </row>
    <row r="56" spans="3:13" ht="39.75" customHeight="1">
      <c r="C56" s="39" t="s">
        <v>113</v>
      </c>
      <c r="D56" s="44">
        <v>1080</v>
      </c>
      <c r="E56" s="26" t="s">
        <v>114</v>
      </c>
      <c r="F56" s="50" t="s">
        <v>115</v>
      </c>
      <c r="G56" s="19" t="s">
        <v>31</v>
      </c>
      <c r="H56" s="10"/>
      <c r="I56" s="10"/>
      <c r="J56" s="10"/>
      <c r="K56" s="21">
        <v>68000</v>
      </c>
      <c r="L56" s="22"/>
      <c r="M56" s="24"/>
    </row>
    <row r="57" spans="3:13" ht="48.75" customHeight="1">
      <c r="C57" s="25">
        <v>3700000</v>
      </c>
      <c r="D57" s="35"/>
      <c r="E57" s="35"/>
      <c r="F57" s="36" t="s">
        <v>32</v>
      </c>
      <c r="G57" s="18"/>
      <c r="H57" s="23"/>
      <c r="I57" s="23"/>
      <c r="J57" s="23"/>
      <c r="K57" s="21">
        <f>K58</f>
        <v>6584403</v>
      </c>
      <c r="L57" s="21"/>
      <c r="M57" s="24"/>
    </row>
    <row r="58" spans="3:13" ht="42.75" customHeight="1">
      <c r="C58" s="25">
        <v>3710000</v>
      </c>
      <c r="D58" s="35"/>
      <c r="E58" s="35"/>
      <c r="F58" s="36" t="s">
        <v>33</v>
      </c>
      <c r="G58" s="18"/>
      <c r="H58" s="23"/>
      <c r="I58" s="23"/>
      <c r="J58" s="23"/>
      <c r="K58" s="21">
        <f>K61+K59+K60+K64</f>
        <v>6584403</v>
      </c>
      <c r="L58" s="21"/>
      <c r="M58" s="24"/>
    </row>
    <row r="59" spans="3:13" ht="57" customHeight="1">
      <c r="C59" s="25">
        <v>3710160</v>
      </c>
      <c r="D59" s="38" t="s">
        <v>38</v>
      </c>
      <c r="E59" s="38" t="s">
        <v>29</v>
      </c>
      <c r="F59" s="18" t="s">
        <v>39</v>
      </c>
      <c r="G59" s="19" t="s">
        <v>31</v>
      </c>
      <c r="H59" s="23"/>
      <c r="I59" s="23"/>
      <c r="J59" s="23"/>
      <c r="K59" s="21">
        <v>21500</v>
      </c>
      <c r="L59" s="21"/>
      <c r="M59" s="24"/>
    </row>
    <row r="60" spans="3:13" ht="57" customHeight="1">
      <c r="C60" s="25">
        <v>3719720</v>
      </c>
      <c r="D60" s="26" t="s">
        <v>64</v>
      </c>
      <c r="E60" s="26" t="s">
        <v>12</v>
      </c>
      <c r="F60" s="18" t="s">
        <v>65</v>
      </c>
      <c r="G60" s="34" t="s">
        <v>16</v>
      </c>
      <c r="H60" s="10" t="s">
        <v>36</v>
      </c>
      <c r="I60" s="46">
        <v>12147789</v>
      </c>
      <c r="J60" s="10">
        <v>70</v>
      </c>
      <c r="K60" s="21">
        <f>1000000+1715471-600000-300000</f>
        <v>1815471</v>
      </c>
      <c r="L60" s="21">
        <v>100</v>
      </c>
      <c r="M60" s="24"/>
    </row>
    <row r="61" spans="3:13" ht="30">
      <c r="C61" s="25">
        <v>3719750</v>
      </c>
      <c r="D61" s="26" t="s">
        <v>14</v>
      </c>
      <c r="E61" s="26" t="s">
        <v>12</v>
      </c>
      <c r="F61" s="18" t="s">
        <v>15</v>
      </c>
      <c r="G61" s="18"/>
      <c r="H61" s="23"/>
      <c r="I61" s="23"/>
      <c r="J61" s="23"/>
      <c r="K61" s="21">
        <f>K62+K63</f>
        <v>4288600</v>
      </c>
      <c r="L61" s="21"/>
      <c r="M61" s="24"/>
    </row>
    <row r="62" spans="3:13" ht="120">
      <c r="C62" s="25"/>
      <c r="D62" s="26"/>
      <c r="E62" s="26"/>
      <c r="F62" s="18"/>
      <c r="G62" s="18" t="s">
        <v>35</v>
      </c>
      <c r="H62" s="23" t="s">
        <v>37</v>
      </c>
      <c r="I62" s="47">
        <v>27664500</v>
      </c>
      <c r="J62" s="23">
        <v>50</v>
      </c>
      <c r="K62" s="21">
        <f>2000000+2000000</f>
        <v>4000000</v>
      </c>
      <c r="L62" s="21">
        <v>100</v>
      </c>
      <c r="M62" s="24"/>
    </row>
    <row r="63" spans="3:13" ht="60">
      <c r="C63" s="25"/>
      <c r="D63" s="26"/>
      <c r="E63" s="26"/>
      <c r="F63" s="18"/>
      <c r="G63" s="18" t="s">
        <v>93</v>
      </c>
      <c r="H63" s="23"/>
      <c r="I63" s="47"/>
      <c r="J63" s="23"/>
      <c r="K63" s="21">
        <v>288600</v>
      </c>
      <c r="L63" s="21"/>
      <c r="M63" s="24"/>
    </row>
    <row r="64" spans="3:13" ht="30">
      <c r="C64" s="25">
        <v>3719770</v>
      </c>
      <c r="D64" s="26" t="s">
        <v>66</v>
      </c>
      <c r="E64" s="26" t="s">
        <v>12</v>
      </c>
      <c r="F64" s="18" t="s">
        <v>67</v>
      </c>
      <c r="G64" s="18"/>
      <c r="H64" s="23"/>
      <c r="I64" s="23"/>
      <c r="J64" s="23"/>
      <c r="K64" s="21">
        <f>K65+K66+K67</f>
        <v>458832</v>
      </c>
      <c r="L64" s="21"/>
      <c r="M64" s="24"/>
    </row>
    <row r="65" spans="3:13" ht="90" hidden="1">
      <c r="C65" s="25"/>
      <c r="D65" s="26"/>
      <c r="E65" s="26"/>
      <c r="F65" s="18"/>
      <c r="G65" s="18" t="s">
        <v>68</v>
      </c>
      <c r="H65" s="23"/>
      <c r="I65" s="23"/>
      <c r="J65" s="23"/>
      <c r="K65" s="21"/>
      <c r="L65" s="21"/>
      <c r="M65" s="24"/>
    </row>
    <row r="66" spans="3:13" ht="45">
      <c r="C66" s="25"/>
      <c r="D66" s="26"/>
      <c r="E66" s="26"/>
      <c r="F66" s="18"/>
      <c r="G66" s="18" t="s">
        <v>84</v>
      </c>
      <c r="H66" s="23"/>
      <c r="I66" s="23"/>
      <c r="J66" s="23"/>
      <c r="K66" s="21">
        <v>292500</v>
      </c>
      <c r="L66" s="21"/>
      <c r="M66" s="24"/>
    </row>
    <row r="67" spans="3:13" ht="75">
      <c r="C67" s="25"/>
      <c r="D67" s="26"/>
      <c r="E67" s="26"/>
      <c r="F67" s="18"/>
      <c r="G67" s="18" t="s">
        <v>91</v>
      </c>
      <c r="H67" s="23"/>
      <c r="I67" s="23"/>
      <c r="J67" s="23"/>
      <c r="K67" s="21">
        <v>166332</v>
      </c>
      <c r="L67" s="21"/>
      <c r="M67" s="24"/>
    </row>
    <row r="68" spans="3:13" ht="18.75" customHeight="1">
      <c r="C68" s="10" t="s">
        <v>7</v>
      </c>
      <c r="D68" s="10" t="s">
        <v>7</v>
      </c>
      <c r="E68" s="13" t="s">
        <v>7</v>
      </c>
      <c r="F68" s="9" t="s">
        <v>8</v>
      </c>
      <c r="G68" s="13" t="s">
        <v>7</v>
      </c>
      <c r="H68" s="13" t="s">
        <v>7</v>
      </c>
      <c r="I68" s="13" t="s">
        <v>7</v>
      </c>
      <c r="J68" s="13"/>
      <c r="K68" s="27">
        <f>K57+K8+K49+K33+K53</f>
        <v>29131064</v>
      </c>
      <c r="L68" s="13" t="s">
        <v>7</v>
      </c>
      <c r="M68" s="24"/>
    </row>
    <row r="69" ht="12.75">
      <c r="K69" s="20"/>
    </row>
    <row r="70" spans="3:19" ht="31.5" customHeight="1">
      <c r="C70" s="58" t="s">
        <v>92</v>
      </c>
      <c r="D70" s="58"/>
      <c r="E70" s="58"/>
      <c r="F70" s="58"/>
      <c r="G70" s="58"/>
      <c r="H70" s="58"/>
      <c r="I70" s="58"/>
      <c r="J70" s="58"/>
      <c r="K70" s="58"/>
      <c r="L70" s="58"/>
      <c r="M70" s="48"/>
      <c r="N70" s="16"/>
      <c r="O70" s="16"/>
      <c r="P70" s="16"/>
      <c r="Q70" s="16"/>
      <c r="R70" s="16"/>
      <c r="S70" s="16"/>
    </row>
    <row r="71" spans="3:19" ht="60" customHeight="1">
      <c r="C71" s="51" t="s">
        <v>121</v>
      </c>
      <c r="D71" s="51"/>
      <c r="E71" s="51"/>
      <c r="F71" s="51"/>
      <c r="G71" s="51"/>
      <c r="H71" s="51"/>
      <c r="I71" s="51"/>
      <c r="J71" s="51"/>
      <c r="K71" s="51"/>
      <c r="L71" s="51"/>
      <c r="M71" s="49"/>
      <c r="N71" s="49"/>
      <c r="O71" s="49"/>
      <c r="P71" s="49"/>
      <c r="Q71" s="49"/>
      <c r="R71" s="49"/>
      <c r="S71" s="49"/>
    </row>
    <row r="74" ht="12.75">
      <c r="K74" s="20"/>
    </row>
  </sheetData>
  <sheetProtection/>
  <mergeCells count="7">
    <mergeCell ref="C71:L71"/>
    <mergeCell ref="C1:L1"/>
    <mergeCell ref="C3:L3"/>
    <mergeCell ref="C4:D4"/>
    <mergeCell ref="C5:D5"/>
    <mergeCell ref="J2:L2"/>
    <mergeCell ref="C70:L70"/>
  </mergeCells>
  <printOptions horizontalCentered="1"/>
  <pageMargins left="0.1968503937007874" right="0.1968503937007874" top="0.31496062992125984" bottom="0.31496062992125984" header="0.2362204724409449" footer="0.1968503937007874"/>
  <pageSetup fitToHeight="5" horizontalDpi="600" verticalDpi="600" orientation="landscape" paperSize="9" scale="66" r:id="rId1"/>
  <headerFooter alignWithMargins="0">
    <oddFooter>&amp;R&amp;P</oddFooter>
  </headerFooter>
  <rowBreaks count="1" manualBreakCount="1">
    <brk id="59" min="1"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Пользователь Windows</cp:lastModifiedBy>
  <cp:lastPrinted>2021-11-15T06:11:10Z</cp:lastPrinted>
  <dcterms:created xsi:type="dcterms:W3CDTF">2014-01-17T10:52:16Z</dcterms:created>
  <dcterms:modified xsi:type="dcterms:W3CDTF">2021-12-03T17:41:44Z</dcterms:modified>
  <cp:category/>
  <cp:version/>
  <cp:contentType/>
  <cp:contentStatus/>
</cp:coreProperties>
</file>