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дод2" sheetId="1" r:id="rId1"/>
  </sheets>
  <definedNames>
    <definedName name="Z_8A73F535_8732_49D4_9AB7_2B3508B59BED_.wvu.PrintArea" localSheetId="0" hidden="1">'дод2'!$B$1:$Q$185</definedName>
    <definedName name="Z_8A73F535_8732_49D4_9AB7_2B3508B59BED_.wvu.PrintTitles" localSheetId="0" hidden="1">'дод2'!$4:$7</definedName>
    <definedName name="Z_8A73F535_8732_49D4_9AB7_2B3508B59BED_.wvu.Rows" localSheetId="0" hidden="1">'дод2'!#REF!</definedName>
    <definedName name="Z_97C1028C_4471_4C1C_9637_67FD80F9F4AA_.wvu.PrintArea" localSheetId="0" hidden="1">'дод2'!$B$1:$Q$185</definedName>
    <definedName name="Z_97C1028C_4471_4C1C_9637_67FD80F9F4AA_.wvu.PrintTitles" localSheetId="0" hidden="1">'дод2'!$4:$7</definedName>
    <definedName name="Z_A821A792_EC5A_4DD5_BAF0_FABCD4A88232_.wvu.PrintArea" localSheetId="0" hidden="1">'дод2'!$B$1:$Q$185</definedName>
    <definedName name="Z_A821A792_EC5A_4DD5_BAF0_FABCD4A88232_.wvu.PrintTitles" localSheetId="0" hidden="1">'дод2'!$4:$7</definedName>
    <definedName name="_xlnm.Print_Titles" localSheetId="0">'дод2'!$4:$8</definedName>
    <definedName name="_xlnm.Print_Area" localSheetId="0">'дод2'!$B$1:$Q$185</definedName>
  </definedNames>
  <calcPr fullCalcOnLoad="1"/>
</workbook>
</file>

<file path=xl/sharedStrings.xml><?xml version="1.0" encoding="utf-8"?>
<sst xmlns="http://schemas.openxmlformats.org/spreadsheetml/2006/main" count="428" uniqueCount="337">
  <si>
    <t>1010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</si>
  <si>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</si>
  <si>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0828</t>
  </si>
  <si>
    <t>0320</t>
  </si>
  <si>
    <t>1040</t>
  </si>
  <si>
    <t>1090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</si>
  <si>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</si>
  <si>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</si>
  <si>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</si>
  <si>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</si>
  <si>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</si>
  <si>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</si>
  <si>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</si>
  <si>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</si>
  <si>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</si>
  <si>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0960</t>
  </si>
  <si>
    <t>1070</t>
  </si>
  <si>
    <t>0950</t>
  </si>
  <si>
    <t>0990</t>
  </si>
  <si>
    <t>0490</t>
  </si>
  <si>
    <t>0100000</t>
  </si>
  <si>
    <t>0110000</t>
  </si>
  <si>
    <t>0111</t>
  </si>
  <si>
    <t>0829</t>
  </si>
  <si>
    <t>0133</t>
  </si>
  <si>
    <t>0824</t>
  </si>
  <si>
    <t>0830</t>
  </si>
  <si>
    <t>0810</t>
  </si>
  <si>
    <t>0731</t>
  </si>
  <si>
    <t>Багатопрофільна стаціонарна медична допомога населенню, з них:</t>
  </si>
  <si>
    <t>1020</t>
  </si>
  <si>
    <t>0921</t>
  </si>
  <si>
    <t>Компенсаційні виплати на пільговий проїзд автомобільним транспортом окремим категоріям громадян</t>
  </si>
  <si>
    <t>5031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</si>
  <si>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</si>
  <si>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</si>
  <si>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Надання пільг окремим категоріям громадян з оплати послуг зв’язку</t>
  </si>
  <si>
    <t>0456</t>
  </si>
  <si>
    <t>0110150</t>
  </si>
  <si>
    <t>0150</t>
  </si>
  <si>
    <t>2111</t>
  </si>
  <si>
    <t>8410</t>
  </si>
  <si>
    <t>Фінансова підтримка засобів масової інформації</t>
  </si>
  <si>
    <t>7693</t>
  </si>
  <si>
    <t>Інші заходи, пов'язані з економічною діяльністю</t>
  </si>
  <si>
    <t>8110</t>
  </si>
  <si>
    <t>0600000</t>
  </si>
  <si>
    <t>0610000</t>
  </si>
  <si>
    <t>Утримання та навчально-тренувальна робота комунальних дитячо-юнацьких спортивних шкіл</t>
  </si>
  <si>
    <t>Компенсаційні виплати за пільговий проїзд окремих категорій громадян на залізничному транспорті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</si>
  <si>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</si>
  <si>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</si>
  <si>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</si>
  <si>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 xml:space="preserve">Підвищення кваліфікації, перепідготовка кадрів закладами післядипломної освіти </t>
  </si>
  <si>
    <t>Забезпечення діяльності інших закладів у сфері освіти</t>
  </si>
  <si>
    <t>Інші програми та заходи у сфері освіти</t>
  </si>
  <si>
    <t>7680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</si>
  <si>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</si>
  <si>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Інші заходи у сфері соціального захисту і соціального забезпечення</t>
  </si>
  <si>
    <t>0726</t>
  </si>
  <si>
    <t>Інші заходи в галузі культури і мистецтва</t>
  </si>
  <si>
    <t>3133</t>
  </si>
  <si>
    <t>Інші заходи та заклади молодіжної політики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</si>
  <si>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</si>
  <si>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</si>
  <si>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</si>
  <si>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</si>
  <si>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</si>
  <si>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 xml:space="preserve"> (грн)</t>
  </si>
  <si>
    <t>Заходи із запобігання та ліквідації надзвичайних ситуацій та наслідків стихійного лиха</t>
  </si>
  <si>
    <t>за рахунок коштів освітньої субвенції з державного бюджету на здійснення переданих видатків у сфері освіти - на інклюзивно-ресурсні центри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</si>
  <si>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</si>
  <si>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 рахунок освітньої субвенції з державного бюджету 2020 року</t>
  </si>
  <si>
    <t>Надання позашкiльної освіти  закладами позашкiльно освiти, заходи iз позашкiльної роботи з дiтьми</t>
  </si>
  <si>
    <t>Надання спеціальної освіти мистецькими школами</t>
  </si>
  <si>
    <t>0620</t>
  </si>
  <si>
    <t>0160</t>
  </si>
  <si>
    <r>
      <t xml:space="preserve">Міська  рада </t>
    </r>
    <r>
      <rPr>
        <i/>
        <sz val="11"/>
        <rFont val="Times New Roman"/>
        <family val="1"/>
      </rPr>
      <t>(головний розпорядник)</t>
    </r>
  </si>
  <si>
    <r>
      <t xml:space="preserve">Міська рада </t>
    </r>
    <r>
      <rPr>
        <i/>
        <sz val="11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</si>
  <si>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Організація та проведення громадських робіт</t>
  </si>
  <si>
    <t>1050</t>
  </si>
  <si>
    <t>Проведення навчально-тренувальних зборів і змагань з неолімпійських видів спорту</t>
  </si>
  <si>
    <t>Забезпечення діяльності водопровідно-каналізаційного господарства</t>
  </si>
  <si>
    <t>6013</t>
  </si>
  <si>
    <t>Організація благоустрою населених пунктів</t>
  </si>
  <si>
    <t>6030</t>
  </si>
  <si>
    <t>7130</t>
  </si>
  <si>
    <t>Здійснення заходів із землеустрою</t>
  </si>
  <si>
    <t>0421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</si>
  <si>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</si>
  <si>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</si>
  <si>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</si>
  <si>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8130</t>
  </si>
  <si>
    <r>
      <t xml:space="preserve">Відділ освіти </t>
    </r>
    <r>
      <rPr>
        <i/>
        <sz val="11"/>
        <rFont val="Times New Roman"/>
        <family val="1"/>
      </rPr>
      <t>(головний розпорядник)</t>
    </r>
  </si>
  <si>
    <r>
      <t xml:space="preserve">Відділ освіти </t>
    </r>
    <r>
      <rPr>
        <i/>
        <sz val="11"/>
        <rFont val="Times New Roman"/>
        <family val="1"/>
      </rPr>
      <t>(відповідальний виконавець)</t>
    </r>
  </si>
  <si>
    <t>Надання дошкільної освіти</t>
  </si>
  <si>
    <t>0910</t>
  </si>
  <si>
    <t>1000000</t>
  </si>
  <si>
    <t>1010000</t>
  </si>
  <si>
    <r>
      <t xml:space="preserve">Відділ культури і туризму </t>
    </r>
    <r>
      <rPr>
        <i/>
        <sz val="11"/>
        <rFont val="Times New Roman"/>
        <family val="1"/>
      </rPr>
      <t>(головний розпорядник)</t>
    </r>
  </si>
  <si>
    <r>
      <t xml:space="preserve">Відділ культури і туризму </t>
    </r>
    <r>
      <rPr>
        <i/>
        <sz val="11"/>
        <rFont val="Times New Roman"/>
        <family val="1"/>
      </rPr>
      <t>(відповідальний виконавець)</t>
    </r>
  </si>
  <si>
    <t>Керівництво і управління у відповідній сфері у містах (місті Києві), селищах, селах, об’єднаних територіальних громадах</t>
  </si>
  <si>
    <r>
      <t xml:space="preserve">Фінансовий відділ Вовчанської міської ради </t>
    </r>
    <r>
      <rPr>
        <i/>
        <sz val="11"/>
        <rFont val="Times New Roman"/>
        <family val="1"/>
      </rPr>
      <t>(головний розпорядник)</t>
    </r>
  </si>
  <si>
    <r>
      <t>Фінансовий відділ Вовчанської міської ради</t>
    </r>
    <r>
      <rPr>
        <i/>
        <sz val="11"/>
        <rFont val="Times New Roman"/>
        <family val="1"/>
      </rPr>
      <t xml:space="preserve"> (відповідальний виконавець)</t>
    </r>
  </si>
  <si>
    <t>1014030</t>
  </si>
  <si>
    <t>1014040</t>
  </si>
  <si>
    <t>1014060</t>
  </si>
  <si>
    <t>1014082</t>
  </si>
  <si>
    <t>0112010</t>
  </si>
  <si>
    <t>0111010</t>
  </si>
  <si>
    <t>0112111</t>
  </si>
  <si>
    <t>0113032</t>
  </si>
  <si>
    <t>0113033</t>
  </si>
  <si>
    <t>0113035</t>
  </si>
  <si>
    <t>0113104</t>
  </si>
  <si>
    <t>0113133</t>
  </si>
  <si>
    <t>0113242</t>
  </si>
  <si>
    <t>0113210</t>
  </si>
  <si>
    <t>0115012</t>
  </si>
  <si>
    <t>0115031</t>
  </si>
  <si>
    <t>0115061</t>
  </si>
  <si>
    <t>0116013</t>
  </si>
  <si>
    <t>0116030</t>
  </si>
  <si>
    <t>0117130</t>
  </si>
  <si>
    <t>0117461</t>
  </si>
  <si>
    <t>0117680</t>
  </si>
  <si>
    <t>0117693</t>
  </si>
  <si>
    <t>0118110</t>
  </si>
  <si>
    <t>0118130</t>
  </si>
  <si>
    <t>0118410</t>
  </si>
  <si>
    <t>0610160</t>
  </si>
  <si>
    <t>Заходи державної політики з питань дітей та їх соціального захисту</t>
  </si>
  <si>
    <t>0113112</t>
  </si>
  <si>
    <t>Програма соціального захисту та соціального забезпечення населення на 2021 рік</t>
  </si>
  <si>
    <t>Організаційне, інформаційно-аналітичне та матеріально-технічне забезпечення діяльності міської ради</t>
  </si>
  <si>
    <t>Резервний фонд місцевого бюджету</t>
  </si>
  <si>
    <t>8710</t>
  </si>
  <si>
    <t>1010160</t>
  </si>
  <si>
    <t>1011080</t>
  </si>
  <si>
    <t>0763</t>
  </si>
  <si>
    <t>Централізовані заходи з лікування хворих на цукровий та нецукровий діабет</t>
  </si>
  <si>
    <t>0112144</t>
  </si>
  <si>
    <t>1021</t>
  </si>
  <si>
    <t>0611021</t>
  </si>
  <si>
    <t xml:space="preserve">Надання загальної середньої освіти закладами загальної середньої освіти </t>
  </si>
  <si>
    <t>0611031</t>
  </si>
  <si>
    <t>1031</t>
  </si>
  <si>
    <t>0611070</t>
  </si>
  <si>
    <t>0611120</t>
  </si>
  <si>
    <t>1120</t>
  </si>
  <si>
    <t>0611141</t>
  </si>
  <si>
    <t>1141</t>
  </si>
  <si>
    <t>0611142</t>
  </si>
  <si>
    <t>1142</t>
  </si>
  <si>
    <t>1152</t>
  </si>
  <si>
    <t>0611152</t>
  </si>
  <si>
    <t>Забезпечення діяльності інклюзивно-ресурсних центрів за рахунок освітньої субвенції</t>
  </si>
  <si>
    <t>0111200</t>
  </si>
  <si>
    <t>1200</t>
  </si>
  <si>
    <t>Надання 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</si>
  <si>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0118340</t>
  </si>
  <si>
    <t>8340</t>
  </si>
  <si>
    <t>0540</t>
  </si>
  <si>
    <t>Природоохоронні заходи за рахунок цільових фондів</t>
  </si>
  <si>
    <t>Природоохоронна програма на 2021 рік</t>
  </si>
  <si>
    <t>Програма соціально - економічного розвитку на 2021 рік</t>
  </si>
  <si>
    <t>0611020</t>
  </si>
  <si>
    <t>Надання загальної середньої освіти за рахунок коштів місцевого бюджету</t>
  </si>
  <si>
    <t>0611030</t>
  </si>
  <si>
    <t>1030</t>
  </si>
  <si>
    <t>Надання загальної середньої освіти за рахунок освітньої субвенції</t>
  </si>
  <si>
    <t>0611140</t>
  </si>
  <si>
    <t>1140</t>
  </si>
  <si>
    <t>Інші програми, заклади та заходи у сфері освіти</t>
  </si>
  <si>
    <t>0611150</t>
  </si>
  <si>
    <t>1150</t>
  </si>
  <si>
    <t>Забезпечення діяльності інклюзивно-ресурсних центрів</t>
  </si>
  <si>
    <t>0112110</t>
  </si>
  <si>
    <t>2110</t>
  </si>
  <si>
    <t>Первинна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</si>
  <si>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</si>
  <si>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0112140</t>
  </si>
  <si>
    <t>Програми і централізовані заходи у галузі охорони здоров'я</t>
  </si>
  <si>
    <t>0113030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</si>
  <si>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</si>
  <si>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0113100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</si>
  <si>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</si>
  <si>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0113130</t>
  </si>
  <si>
    <t>Реалізація державної політики у молодіжній сфері</t>
  </si>
  <si>
    <t>0113240</t>
  </si>
  <si>
    <t>Інші заклади та заходи</t>
  </si>
  <si>
    <t>0115010</t>
  </si>
  <si>
    <t>Проведення спортивної роботи в регіоні</t>
  </si>
  <si>
    <t>0115030</t>
  </si>
  <si>
    <t>5030</t>
  </si>
  <si>
    <t>Розвиток дитячо-юнацького та резервного спорту</t>
  </si>
  <si>
    <t>0115060</t>
  </si>
  <si>
    <t>5060</t>
  </si>
  <si>
    <t>Інші заходи з розвитку фізичної культури та спорту</t>
  </si>
  <si>
    <t>0116010</t>
  </si>
  <si>
    <t>6010</t>
  </si>
  <si>
    <t>Утримання та ефективна експлуатація об'єктів житлово-комунального господарства</t>
  </si>
  <si>
    <t>0117460</t>
  </si>
  <si>
    <t>7460</t>
  </si>
  <si>
    <t>Утримання та розвиток автомобільних доріг та дорожньої інфраструктури</t>
  </si>
  <si>
    <t>0117690</t>
  </si>
  <si>
    <t>7690</t>
  </si>
  <si>
    <t>Інша економічна діяльність</t>
  </si>
  <si>
    <t>1014080</t>
  </si>
  <si>
    <t>Інші заклади та заходи в галузі культури і мистецтва</t>
  </si>
  <si>
    <t>0611160</t>
  </si>
  <si>
    <t>1160</t>
  </si>
  <si>
    <t>Забезпечення діяльності центрів професійного розвитку педагогічних працівників</t>
  </si>
  <si>
    <t>0116012</t>
  </si>
  <si>
    <t>6012</t>
  </si>
  <si>
    <t>Забезпечення діяльності з виробництва, транспортування, постачання теплової енергії</t>
  </si>
  <si>
    <t>3718710</t>
  </si>
  <si>
    <t>9750</t>
  </si>
  <si>
    <t>0180</t>
  </si>
  <si>
    <t>Субвенція з місцевого бюджету на співфінансування інвестеційних проектів</t>
  </si>
  <si>
    <t>0800000</t>
  </si>
  <si>
    <t>0810160</t>
  </si>
  <si>
    <t>0813032</t>
  </si>
  <si>
    <t>0813030</t>
  </si>
  <si>
    <r>
      <t xml:space="preserve">Відділ соціального захисту населення </t>
    </r>
    <r>
      <rPr>
        <i/>
        <sz val="11"/>
        <rFont val="Times New Roman"/>
        <family val="1"/>
      </rPr>
      <t>(головний розпорядник)</t>
    </r>
  </si>
  <si>
    <r>
      <t xml:space="preserve">Відділ соціального захисту населення </t>
    </r>
    <r>
      <rPr>
        <i/>
        <sz val="11"/>
        <rFont val="Times New Roman"/>
        <family val="1"/>
      </rPr>
      <t>(відповідальний виконавець)</t>
    </r>
  </si>
  <si>
    <t>0813240</t>
  </si>
  <si>
    <t>0813242</t>
  </si>
  <si>
    <t>Програма економічного і соціального розвитку Вовчанської міської ради  співфінансування для реконструкції приймального відділення  комунального некомерційного підприємства «Вовчанська центральна районна лікарня» Вовчанської районної ради  Харківської області по вул. Шевченко, 28 в м. Вовчанськ, Вовчанського району, Харківської області (коригування)</t>
  </si>
  <si>
    <t>0813100</t>
  </si>
  <si>
    <t>0813104</t>
  </si>
  <si>
    <t>0813160</t>
  </si>
  <si>
    <t>0443</t>
  </si>
  <si>
    <t>7321</t>
  </si>
  <si>
    <t>7320</t>
  </si>
  <si>
    <t>Програма соціально - економічного розвитку на 2021 рік "Будівництво амбулаторії загальної практики – сімейної медицини по вул. Центральній, 115 в с. Варварівка Вовчанського району Харківської області (коригування)"</t>
  </si>
  <si>
    <t>0117370</t>
  </si>
  <si>
    <t>Реалізація інших заходів щодо соціально-економічного розвитку територій</t>
  </si>
  <si>
    <t>Програми  допризовної підготовки, військово-патріотичного виховання молоді та призову громадян України на строкову військову службу по Вовчанській міській раді Харківської області на 2021 рік</t>
  </si>
  <si>
    <t>0118312</t>
  </si>
  <si>
    <t>8312</t>
  </si>
  <si>
    <t>Утилізація відходів</t>
  </si>
  <si>
    <t>0512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</si>
  <si>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</si>
  <si>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</si>
  <si>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0611200</t>
  </si>
  <si>
    <t>0611210</t>
  </si>
  <si>
    <t>0617320</t>
  </si>
  <si>
    <t>0617321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</si>
  <si>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</si>
  <si>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</si>
  <si>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</si>
  <si>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Субвенція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</si>
  <si>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виконання інвестиційних проектів</t>
  </si>
  <si>
    <t>9720</t>
  </si>
  <si>
    <t>9490</t>
  </si>
  <si>
    <t>Підтримка і розвиток спортивної інфраструктури</t>
  </si>
  <si>
    <t>0115040</t>
  </si>
  <si>
    <t>5040</t>
  </si>
  <si>
    <t>0115041</t>
  </si>
  <si>
    <t>5041</t>
  </si>
  <si>
    <t>Утримання та фінансова підтримка спортивних споруд</t>
  </si>
  <si>
    <t>Інші субвенції з місцевого бюджету</t>
  </si>
  <si>
    <t>9770</t>
  </si>
  <si>
    <t xml:space="preserve">Програма соціально - економічного розвитку на 2021 рік співфінансування проєкту "Відкриття Центру сучасного розвитку за адресою м. Вовчанськ, вул. Гоголя, 53" в рамках обласного конкурсу "Разом в майбутнє" </t>
  </si>
  <si>
    <t xml:space="preserve">Програма соціально - економічного розвитку на 2021 рік співфінансування проєкту "Відкриття Центру сучасного розвитку за адресою м. Вовчанськ, вул. Гоголя, 53"(співфінансування  Старосалтівська селищна рада) в рамках обласного конкурсу "Разом в майбутнє" </t>
  </si>
  <si>
    <t>Програма сприяння діяльності Комунального підприємства "Вільчанський комбінат комунальних підприємст" на 2021рік"</t>
  </si>
  <si>
    <t>Програма сприяння діяльності Комунального підприємства "Новоолександрівська водопровідна дільниця" на 2021рік"</t>
  </si>
  <si>
    <t>Програма сприяння діяльності Комунального підприємства "Білоколодязька водопровідна дільниця" на 2021рік"</t>
  </si>
  <si>
    <t>Програма сприяння діяльності Комунального підприємства "Вовчанськ" на 2021рік"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</si>
  <si>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</si>
  <si>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0611180</t>
  </si>
  <si>
    <t>1180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</si>
  <si>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</si>
  <si>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</si>
  <si>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</si>
  <si>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</si>
  <si>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Програма соціально - економічного розвитку на 2021 рік співфінансування проєкту "Відкриття Центру сучасного розвитку за адресою м. Вовчанськ, вул. Гоголя, 53"(співфінансування  з обласного бюджету) в рамках обласного конкурсу "Разом в майбутнє" </t>
  </si>
  <si>
    <t xml:space="preserve"> за рахунок іншої субвенції з обласного бюджету на виконання доручень виборців депутатами обласної ради (комплексна  програма  "Розвиток місцевого самоврядування в Харківській області на 2017-2021 роки")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</si>
  <si>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</si>
  <si>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</si>
  <si>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</si>
  <si>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за рахунок 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 для «Капітального ремонту дороги по вул. Шевченка в м. Вовчанськ, Чугуївського району, Харківської області»</t>
  </si>
  <si>
    <t>9800</t>
  </si>
  <si>
    <t>Комплексна програма по охороні та захисту державного кордону України на території Вовчанської міської ради Харківської області на 2021-2022 роки</t>
  </si>
  <si>
    <t>Програма «Безпечна громада» на 2016-2022 роки</t>
  </si>
  <si>
    <t>0117310</t>
  </si>
  <si>
    <t>Будівництво 1 об'єктів житлово-комунального господарства</t>
  </si>
  <si>
    <t>субвенція обласному бюджету на співфінансування придбання шкільного автобуса</t>
  </si>
  <si>
    <t>0117540</t>
  </si>
  <si>
    <t>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</si>
  <si>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</si>
  <si>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</si>
  <si>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>за рахунок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</si>
  <si>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r>
      <t>Будівництво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освітніх установ та закладів</t>
    </r>
  </si>
  <si>
    <r>
      <t>Будівництво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об'єктів соціально-культурного призначення</t>
    </r>
  </si>
  <si>
    <t xml:space="preserve"> в тому числі на закупівлю засобів навчання та обладнання для навчальних кабінетів початкової школи </t>
  </si>
  <si>
    <t>надання субвенції обласному бюджету на співфінансування закупівлі ноутбуків для педагогічних працівників закладів загальної середньої освіти та їх філій для організації дистанційного навчання</t>
  </si>
  <si>
    <t>0111142</t>
  </si>
  <si>
    <t>0111140</t>
  </si>
  <si>
    <t>субвенція обласному бюджету на співфінансування придбання мультифункціональних спортивних майданчиків</t>
  </si>
  <si>
    <t xml:space="preserve"> Субвенція з місцевого бюджету державному бюджету на виконання програм соціально-економічного розвитку регіонів</t>
  </si>
  <si>
    <t>за рахунок субвенції з місцевого бюджету за рахунок залишку коштів освітньої субвенції, що утворився на початок бюджетного періоду, у тому числі на "Ремонт реставраційний (покрівля та горищне перекриття) Вовчанського ліцею №2 Вовчанської районної ради, Харківської області за адресою: м.Вовчанськ, вул.Гагаріна, 12 (Коригування)". (Реставрація)"</t>
  </si>
  <si>
    <t>0117321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</si>
  <si>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</si>
  <si>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Надання загальної середньої освіти закладами загальної середньої освіти</t>
  </si>
  <si>
    <t>1061</t>
  </si>
  <si>
    <t>0611061</t>
  </si>
  <si>
    <t>0611060</t>
  </si>
  <si>
    <t>1060</t>
  </si>
  <si>
    <t xml:space="preserve">Програма соціально - економічного розвитку на 2021 рік </t>
  </si>
  <si>
    <t xml:space="preserve">Оплата вуличного освітлення  </t>
  </si>
  <si>
    <t>0611010</t>
  </si>
  <si>
    <t>Надання загальної середньої освіти міжшкільними ресурсними центрами</t>
  </si>
  <si>
    <t>0813035</t>
  </si>
  <si>
    <t xml:space="preserve">Програма розвитку КНП "Вовчанська ЦРЛ" на 2022-2024 роки </t>
  </si>
  <si>
    <t>Програма розвитку первинної ланки медицини Вовчанської міської ради на 2022-2024 роки</t>
  </si>
  <si>
    <t xml:space="preserve">Програма діяльності комунальної установи  "Редакція Вовчанського радіомовлення" на 2022-2024 роки </t>
  </si>
  <si>
    <t>Програма реалізації молодіжної політики на території Вовчанської міької ради на 2022-2024 роки</t>
  </si>
  <si>
    <t>Програма розвитку фізичної культури і спорту на 2022-2024  роки</t>
  </si>
  <si>
    <t>Програма сприяння діяльності Комунального підприємства "Вовчанський центр фізичного здоров'я населення "Спорт для всіх" на 2022-2024 роки</t>
  </si>
  <si>
    <t>Програма діяльності Комунальної установи по утриманню трудового архіву та майна Вовчанської міської ради на 2022 - 2024 роки</t>
  </si>
  <si>
    <t>Програма створення та використання місцевого матеріального резерву для запобігання і ліквідації наслідків надзвичайних ситуацій Вовчанської міської територіальної громади на 2022 - 2024 роки</t>
  </si>
  <si>
    <t xml:space="preserve"> </t>
  </si>
  <si>
    <t>Програма "Освіта Вовчанщини" на 2022 - 2024 роки</t>
  </si>
  <si>
    <t>Програма соціального захисту та соціального забезпечення населення Вовчанської міської ради на  2022 - 2024 роки</t>
  </si>
  <si>
    <t>Програма розвитку культури і туризму у Вовчанській міській громаді на 2022-2024 роки</t>
  </si>
  <si>
    <t>Програма використання резервного фонду міського бюджету на 2022 -2024 роки</t>
  </si>
  <si>
    <t>Програма проведення громадських робіт на території Вовчанської міської ради на 2022 -2024 роки</t>
  </si>
  <si>
    <t>Природоохоронна програма на 2022-2024 роки</t>
  </si>
  <si>
    <t>Програма поводження з безпритульними та домашніми тваринами на території Вовчанської міської ради на 2016-2024 роки</t>
  </si>
  <si>
    <t>Програма організації пільгових перевезень автомобільним транспортом на території Вовчанської міської ради на 2022-2024 роки</t>
  </si>
  <si>
    <t>Програма сприяння діяльності підприємств житлово-комунального господарства Вовчанської територіальної громади на 2022 -2024 роки</t>
  </si>
  <si>
    <t>Програма "Освіта Вовчанщини" на 2022-2024 роки</t>
  </si>
  <si>
    <r>
      <t>РОЗПОДІЛ</t>
    </r>
    <r>
      <rPr>
        <b/>
        <sz val="14"/>
        <rFont val="Times New Roman"/>
        <family val="1"/>
      </rPr>
      <t xml:space="preserve">
видатків міського бюджету на 2022 рік </t>
    </r>
  </si>
  <si>
    <t>Додаток 2
до  рішення виконавчого комітету
Вовчанської міської ради VІІІ скликання 
від 16 грудня 2021 р. № 264</t>
  </si>
  <si>
    <t>Керуючий справами (секретар) виконкому міської ради                                                                                                              Людмила ДУДКА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</si>
</sst>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</numFmts>
  <fonts count="5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.2"/>
      <color indexed="12"/>
      <name val="Arial Cyr"/>
      <family val="0"/>
    </font>
    <font>
      <u val="single"/>
      <sz val="10.2"/>
      <color indexed="36"/>
      <name val="Arial Cyr"/>
      <family val="0"/>
    </font>
    <font>
      <sz val="13"/>
      <name val="Times New Roman"/>
      <family val="1"/>
    </font>
    <font>
      <b/>
      <sz val="10"/>
      <name val="Arial Cyr"/>
      <family val="0"/>
    </font>
    <font>
      <sz val="12"/>
      <name val="Times New Roman Cyr"/>
      <family val="0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4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>
      <alignment vertical="top"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Alignment="1">
      <alignment horizontal="right"/>
    </xf>
    <xf numFmtId="49" fontId="7" fillId="0" borderId="11" xfId="0" applyNumberFormat="1" applyFont="1" applyFill="1" applyBorder="1" applyAlignment="1">
      <alignment horizontal="center" vertical="center" wrapText="1"/>
    </xf>
    <xf numFmtId="49" fontId="2" fillId="0" borderId="11" xfId="55" applyNumberFormat="1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 vertical="top"/>
      <protection/>
    </xf>
    <xf numFmtId="3" fontId="6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55" applyFont="1" applyFill="1" applyBorder="1" applyAlignment="1">
      <alignment horizontal="left" vertical="center" wrapText="1"/>
      <protection/>
    </xf>
    <xf numFmtId="49" fontId="7" fillId="0" borderId="11" xfId="0" applyNumberFormat="1" applyFont="1" applyFill="1" applyBorder="1" applyAlignment="1">
      <alignment horizontal="center" vertical="center"/>
    </xf>
    <xf numFmtId="3" fontId="13" fillId="0" borderId="11" xfId="50" applyNumberFormat="1" applyFont="1" applyFill="1" applyBorder="1" applyAlignment="1">
      <alignment horizontal="right" vertical="center"/>
      <protection/>
    </xf>
    <xf numFmtId="3" fontId="6" fillId="0" borderId="11" xfId="50" applyNumberFormat="1" applyFont="1" applyFill="1" applyBorder="1" applyAlignment="1">
      <alignment horizontal="right" vertical="center"/>
      <protection/>
    </xf>
    <xf numFmtId="49" fontId="7" fillId="0" borderId="11" xfId="55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wrapText="1"/>
    </xf>
    <xf numFmtId="0" fontId="10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>
      <alignment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55" applyFont="1" applyFill="1" applyBorder="1" applyAlignment="1">
      <alignment horizontal="left" vertical="center" wrapText="1"/>
      <protection/>
    </xf>
    <xf numFmtId="0" fontId="7" fillId="0" borderId="11" xfId="55" applyFont="1" applyFill="1" applyBorder="1" applyAlignment="1">
      <alignment horizontal="left" vertical="center" wrapText="1"/>
      <protection/>
    </xf>
    <xf numFmtId="0" fontId="10" fillId="0" borderId="11" xfId="55" applyFont="1" applyFill="1" applyBorder="1" applyAlignment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vertical="center" wrapText="1"/>
    </xf>
    <xf numFmtId="4" fontId="18" fillId="33" borderId="11" xfId="56" applyNumberFormat="1" applyFont="1" applyFill="1" applyBorder="1" applyAlignment="1">
      <alignment vertical="center" wrapText="1"/>
      <protection/>
    </xf>
    <xf numFmtId="49" fontId="7" fillId="34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0" fillId="34" borderId="11" xfId="55" applyFont="1" applyFill="1" applyBorder="1" applyAlignment="1">
      <alignment horizontal="left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_28" xfId="55"/>
    <cellStyle name="Обычный_дод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1"/>
  <sheetViews>
    <sheetView showZeros="0" tabSelected="1" view="pageBreakPreview" zoomScale="75" zoomScaleSheetLayoutView="75" zoomScalePageLayoutView="0" workbookViewId="0" topLeftCell="A1">
      <selection activeCell="G198" sqref="G198"/>
    </sheetView>
  </sheetViews>
  <sheetFormatPr defaultColWidth="9.00390625" defaultRowHeight="12.75"/>
  <cols>
    <col min="1" max="1" width="9.125" style="8" customWidth="1"/>
    <col min="2" max="2" width="10.125" style="7" customWidth="1"/>
    <col min="3" max="3" width="8.375" style="2" customWidth="1"/>
    <col min="4" max="4" width="7.125" style="2" customWidth="1"/>
    <col min="5" max="5" width="53.75390625" style="2" customWidth="1"/>
    <col min="6" max="6" width="14.875" style="2" customWidth="1"/>
    <col min="7" max="7" width="16.875" style="2" customWidth="1"/>
    <col min="8" max="8" width="15.00390625" style="2" customWidth="1"/>
    <col min="9" max="9" width="14.125" style="2" customWidth="1"/>
    <col min="10" max="10" width="11.875" style="2" customWidth="1"/>
    <col min="11" max="12" width="13.25390625" style="2" customWidth="1"/>
    <col min="13" max="13" width="13.75390625" style="2" customWidth="1"/>
    <col min="14" max="14" width="12.75390625" style="2" customWidth="1"/>
    <col min="15" max="15" width="11.75390625" style="2" customWidth="1"/>
    <col min="16" max="16" width="14.75390625" style="2" customWidth="1"/>
    <col min="17" max="17" width="14.625" style="2" customWidth="1"/>
    <col min="18" max="16384" width="9.125" style="8" customWidth="1"/>
  </cols>
  <sheetData>
    <row r="1" spans="2:17" s="9" customFormat="1" ht="111.75" customHeight="1">
      <c r="B1" s="2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59" t="s">
        <v>335</v>
      </c>
      <c r="O1" s="59"/>
      <c r="P1" s="59"/>
      <c r="Q1" s="59"/>
    </row>
    <row r="2" spans="2:17" ht="45" customHeight="1">
      <c r="B2" s="55" t="s">
        <v>334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2:17" ht="18.75">
      <c r="B3" s="58"/>
      <c r="C3" s="58"/>
      <c r="D3" s="1"/>
      <c r="E3" s="20"/>
      <c r="F3" s="1"/>
      <c r="G3" s="1"/>
      <c r="H3" s="3"/>
      <c r="I3" s="1"/>
      <c r="J3" s="1"/>
      <c r="K3" s="4"/>
      <c r="L3" s="4"/>
      <c r="M3" s="5"/>
      <c r="N3" s="5"/>
      <c r="O3" s="5"/>
      <c r="P3" s="5"/>
      <c r="Q3" s="16" t="s">
        <v>68</v>
      </c>
    </row>
    <row r="4" spans="2:17" ht="21.75" customHeight="1">
      <c r="B4" s="57" t="s">
        <v>63</v>
      </c>
      <c r="C4" s="57" t="s">
        <v>64</v>
      </c>
      <c r="D4" s="57" t="s">
        <v>65</v>
      </c>
      <c r="E4" s="54" t="s">
        <v>71</v>
      </c>
      <c r="F4" s="61" t="s">
        <v>6</v>
      </c>
      <c r="G4" s="61"/>
      <c r="H4" s="61"/>
      <c r="I4" s="61"/>
      <c r="J4" s="61"/>
      <c r="K4" s="61" t="s">
        <v>7</v>
      </c>
      <c r="L4" s="61"/>
      <c r="M4" s="61"/>
      <c r="N4" s="61"/>
      <c r="O4" s="61"/>
      <c r="P4" s="61"/>
      <c r="Q4" s="53" t="s">
        <v>8</v>
      </c>
    </row>
    <row r="5" spans="2:17" ht="16.5" customHeight="1">
      <c r="B5" s="57"/>
      <c r="C5" s="57"/>
      <c r="D5" s="57"/>
      <c r="E5" s="54"/>
      <c r="F5" s="54" t="s">
        <v>66</v>
      </c>
      <c r="G5" s="54" t="s">
        <v>10</v>
      </c>
      <c r="H5" s="54" t="s">
        <v>11</v>
      </c>
      <c r="I5" s="54"/>
      <c r="J5" s="54" t="s">
        <v>12</v>
      </c>
      <c r="K5" s="54" t="s">
        <v>66</v>
      </c>
      <c r="L5" s="64" t="s">
        <v>67</v>
      </c>
      <c r="M5" s="54" t="s">
        <v>10</v>
      </c>
      <c r="N5" s="54" t="s">
        <v>11</v>
      </c>
      <c r="O5" s="54"/>
      <c r="P5" s="54" t="s">
        <v>12</v>
      </c>
      <c r="Q5" s="53"/>
    </row>
    <row r="6" spans="2:17" ht="20.25" customHeight="1">
      <c r="B6" s="57"/>
      <c r="C6" s="57"/>
      <c r="D6" s="57"/>
      <c r="E6" s="54"/>
      <c r="F6" s="54"/>
      <c r="G6" s="54"/>
      <c r="H6" s="54" t="s">
        <v>13</v>
      </c>
      <c r="I6" s="54" t="s">
        <v>14</v>
      </c>
      <c r="J6" s="54"/>
      <c r="K6" s="54"/>
      <c r="L6" s="65"/>
      <c r="M6" s="54"/>
      <c r="N6" s="54" t="s">
        <v>13</v>
      </c>
      <c r="O6" s="54" t="s">
        <v>14</v>
      </c>
      <c r="P6" s="54"/>
      <c r="Q6" s="53"/>
    </row>
    <row r="7" spans="2:17" ht="54.75" customHeight="1">
      <c r="B7" s="57"/>
      <c r="C7" s="57"/>
      <c r="D7" s="57"/>
      <c r="E7" s="54"/>
      <c r="F7" s="54"/>
      <c r="G7" s="54"/>
      <c r="H7" s="54"/>
      <c r="I7" s="54"/>
      <c r="J7" s="54"/>
      <c r="K7" s="54"/>
      <c r="L7" s="66"/>
      <c r="M7" s="54"/>
      <c r="N7" s="54"/>
      <c r="O7" s="54"/>
      <c r="P7" s="54"/>
      <c r="Q7" s="53"/>
    </row>
    <row r="8" spans="2:17" ht="21" customHeight="1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41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</row>
    <row r="9" spans="2:17" s="28" customFormat="1" ht="21" customHeight="1">
      <c r="B9" s="17" t="s">
        <v>20</v>
      </c>
      <c r="C9" s="17"/>
      <c r="D9" s="17"/>
      <c r="E9" s="26" t="s">
        <v>77</v>
      </c>
      <c r="F9" s="34">
        <f>F10</f>
        <v>81351745</v>
      </c>
      <c r="G9" s="34">
        <f aca="true" t="shared" si="0" ref="G9:Q9">G10</f>
        <v>69067045</v>
      </c>
      <c r="H9" s="34">
        <f t="shared" si="0"/>
        <v>34652810</v>
      </c>
      <c r="I9" s="34">
        <f t="shared" si="0"/>
        <v>4446671</v>
      </c>
      <c r="J9" s="34">
        <f t="shared" si="0"/>
        <v>12284700</v>
      </c>
      <c r="K9" s="34">
        <f t="shared" si="0"/>
        <v>118000</v>
      </c>
      <c r="L9" s="34">
        <f t="shared" si="0"/>
        <v>0</v>
      </c>
      <c r="M9" s="34">
        <f t="shared" si="0"/>
        <v>118000</v>
      </c>
      <c r="N9" s="34">
        <f t="shared" si="0"/>
        <v>0</v>
      </c>
      <c r="O9" s="34">
        <f t="shared" si="0"/>
        <v>0</v>
      </c>
      <c r="P9" s="34">
        <f t="shared" si="0"/>
        <v>0</v>
      </c>
      <c r="Q9" s="34">
        <f t="shared" si="0"/>
        <v>81534745</v>
      </c>
    </row>
    <row r="10" spans="2:17" s="13" customFormat="1" ht="15.75">
      <c r="B10" s="17" t="s">
        <v>21</v>
      </c>
      <c r="C10" s="17"/>
      <c r="D10" s="17"/>
      <c r="E10" s="26" t="s">
        <v>78</v>
      </c>
      <c r="F10" s="34">
        <f>F11+F12+F19+F22+F27+F29+F31+F34+F38+F42+F45+F48+F51+F57+F62+F68+F73+F80+F86+F88+F90+F92+F97+F99+F35+F25+F13+F60+F74+F14+F78+F95+F93+F53+F84+F75</f>
        <v>81351745</v>
      </c>
      <c r="G10" s="34">
        <f aca="true" t="shared" si="1" ref="G10:P10">G11+G12+G19+G22+G27+G29+G31+G34+G38+G42+G45+G48+G51+G57+G62+G68+G73+G80+G86+G88+G90+G92+G97+G99+G35+G25+G13+G60+G74+G14+G78+G95+G93+G53+G84+G75</f>
        <v>69067045</v>
      </c>
      <c r="H10" s="34">
        <f t="shared" si="1"/>
        <v>34652810</v>
      </c>
      <c r="I10" s="34">
        <f t="shared" si="1"/>
        <v>4446671</v>
      </c>
      <c r="J10" s="34">
        <f t="shared" si="1"/>
        <v>12284700</v>
      </c>
      <c r="K10" s="34">
        <f t="shared" si="1"/>
        <v>118000</v>
      </c>
      <c r="L10" s="34">
        <f t="shared" si="1"/>
        <v>0</v>
      </c>
      <c r="M10" s="34">
        <f t="shared" si="1"/>
        <v>118000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>Q11+Q12+Q19+Q22+Q27+Q29+Q31+Q34+Q38+Q40+Q42+Q45+Q48+Q51+Q57+Q62+Q68+Q73+Q80+Q86+Q88+Q90+Q92+Q97+Q99+Q35+Q25+Q13+Q60+Q74+Q14+Q78+Q95+Q93+Q53+Q84+Q75</f>
        <v>81534745</v>
      </c>
    </row>
    <row r="11" spans="1:17" s="13" customFormat="1" ht="30">
      <c r="A11" s="13">
        <v>10116</v>
      </c>
      <c r="B11" s="17" t="s">
        <v>38</v>
      </c>
      <c r="C11" s="21" t="s">
        <v>39</v>
      </c>
      <c r="D11" s="21" t="s">
        <v>22</v>
      </c>
      <c r="E11" s="23" t="s">
        <v>134</v>
      </c>
      <c r="F11" s="34">
        <f aca="true" t="shared" si="2" ref="F11:F156">G11+J11</f>
        <v>28162200</v>
      </c>
      <c r="G11" s="35">
        <v>28162200</v>
      </c>
      <c r="H11" s="35">
        <v>21969800</v>
      </c>
      <c r="I11" s="35"/>
      <c r="J11" s="35"/>
      <c r="K11" s="34">
        <f aca="true" t="shared" si="3" ref="K11:K153">M11+P11</f>
        <v>0</v>
      </c>
      <c r="L11" s="35"/>
      <c r="M11" s="35"/>
      <c r="N11" s="35"/>
      <c r="O11" s="35"/>
      <c r="P11" s="35"/>
      <c r="Q11" s="34">
        <f aca="true" t="shared" si="4" ref="Q11:Q155">F11+K11</f>
        <v>28162200</v>
      </c>
    </row>
    <row r="12" spans="2:17" s="13" customFormat="1" ht="15.75" hidden="1">
      <c r="B12" s="17" t="s">
        <v>109</v>
      </c>
      <c r="C12" s="21" t="s">
        <v>0</v>
      </c>
      <c r="D12" s="21" t="s">
        <v>96</v>
      </c>
      <c r="E12" s="23" t="s">
        <v>95</v>
      </c>
      <c r="F12" s="34">
        <f t="shared" si="2"/>
        <v>0</v>
      </c>
      <c r="G12" s="35"/>
      <c r="H12" s="35"/>
      <c r="I12" s="35"/>
      <c r="J12" s="35"/>
      <c r="K12" s="34">
        <f t="shared" si="3"/>
        <v>0</v>
      </c>
      <c r="L12" s="35"/>
      <c r="M12" s="35"/>
      <c r="N12" s="35"/>
      <c r="O12" s="35"/>
      <c r="P12" s="35"/>
      <c r="Q12" s="34">
        <f t="shared" si="4"/>
        <v>0</v>
      </c>
    </row>
    <row r="13" spans="2:17" s="13" customFormat="1" ht="45" hidden="1">
      <c r="B13" s="17" t="s">
        <v>157</v>
      </c>
      <c r="C13" s="21" t="s">
        <v>158</v>
      </c>
      <c r="D13" s="21" t="s">
        <v>18</v>
      </c>
      <c r="E13" s="23" t="s">
        <v>159</v>
      </c>
      <c r="F13" s="34">
        <f t="shared" si="2"/>
        <v>0</v>
      </c>
      <c r="G13" s="35"/>
      <c r="H13" s="35"/>
      <c r="I13" s="35"/>
      <c r="J13" s="35"/>
      <c r="K13" s="34">
        <f t="shared" si="3"/>
        <v>0</v>
      </c>
      <c r="L13" s="35"/>
      <c r="M13" s="35"/>
      <c r="N13" s="35"/>
      <c r="O13" s="35"/>
      <c r="P13" s="35"/>
      <c r="Q13" s="34">
        <f t="shared" si="4"/>
        <v>0</v>
      </c>
    </row>
    <row r="14" spans="2:17" s="13" customFormat="1" ht="15.75" hidden="1">
      <c r="B14" s="33" t="s">
        <v>299</v>
      </c>
      <c r="C14" s="18" t="s">
        <v>172</v>
      </c>
      <c r="D14" s="18"/>
      <c r="E14" s="19" t="s">
        <v>173</v>
      </c>
      <c r="F14" s="34">
        <f>F15</f>
        <v>0</v>
      </c>
      <c r="G14" s="34">
        <f aca="true" t="shared" si="5" ref="G14:P14">G15</f>
        <v>0</v>
      </c>
      <c r="H14" s="34">
        <f t="shared" si="5"/>
        <v>0</v>
      </c>
      <c r="I14" s="34">
        <f t="shared" si="5"/>
        <v>0</v>
      </c>
      <c r="J14" s="34">
        <f t="shared" si="5"/>
        <v>0</v>
      </c>
      <c r="K14" s="34">
        <f t="shared" si="5"/>
        <v>0</v>
      </c>
      <c r="L14" s="34">
        <f t="shared" si="5"/>
        <v>0</v>
      </c>
      <c r="M14" s="34">
        <f t="shared" si="5"/>
        <v>0</v>
      </c>
      <c r="N14" s="34">
        <f t="shared" si="5"/>
        <v>0</v>
      </c>
      <c r="O14" s="34">
        <f t="shared" si="5"/>
        <v>0</v>
      </c>
      <c r="P14" s="34">
        <f t="shared" si="5"/>
        <v>0</v>
      </c>
      <c r="Q14" s="34">
        <f t="shared" si="4"/>
        <v>0</v>
      </c>
    </row>
    <row r="15" spans="2:17" s="13" customFormat="1" ht="15.75" hidden="1">
      <c r="B15" s="33" t="s">
        <v>298</v>
      </c>
      <c r="C15" s="18" t="s">
        <v>153</v>
      </c>
      <c r="D15" s="18" t="s">
        <v>18</v>
      </c>
      <c r="E15" s="19" t="s">
        <v>55</v>
      </c>
      <c r="F15" s="34">
        <f t="shared" si="2"/>
        <v>0</v>
      </c>
      <c r="G15" s="35"/>
      <c r="H15" s="35"/>
      <c r="I15" s="35"/>
      <c r="J15" s="35"/>
      <c r="K15" s="34"/>
      <c r="L15" s="35"/>
      <c r="M15" s="35"/>
      <c r="N15" s="35"/>
      <c r="O15" s="35"/>
      <c r="P15" s="35"/>
      <c r="Q15" s="34">
        <f t="shared" si="4"/>
        <v>0</v>
      </c>
    </row>
    <row r="16" spans="2:17" s="13" customFormat="1" ht="55.5" customHeight="1" hidden="1">
      <c r="B16" s="33"/>
      <c r="C16" s="18"/>
      <c r="D16" s="18"/>
      <c r="E16" s="32" t="s">
        <v>264</v>
      </c>
      <c r="F16" s="34">
        <f t="shared" si="2"/>
        <v>0</v>
      </c>
      <c r="G16" s="35"/>
      <c r="H16" s="35"/>
      <c r="I16" s="35"/>
      <c r="J16" s="35"/>
      <c r="K16" s="34"/>
      <c r="L16" s="35"/>
      <c r="M16" s="35"/>
      <c r="N16" s="35"/>
      <c r="O16" s="35"/>
      <c r="P16" s="35"/>
      <c r="Q16" s="34">
        <f t="shared" si="4"/>
        <v>0</v>
      </c>
    </row>
    <row r="17" spans="2:17" s="13" customFormat="1" ht="76.5" customHeight="1" hidden="1">
      <c r="B17" s="33"/>
      <c r="C17" s="18"/>
      <c r="D17" s="18"/>
      <c r="E17" s="32" t="s">
        <v>265</v>
      </c>
      <c r="F17" s="34">
        <f t="shared" si="2"/>
        <v>0</v>
      </c>
      <c r="G17" s="35"/>
      <c r="H17" s="35"/>
      <c r="I17" s="35"/>
      <c r="J17" s="35"/>
      <c r="K17" s="34"/>
      <c r="L17" s="35"/>
      <c r="M17" s="35"/>
      <c r="N17" s="35"/>
      <c r="O17" s="35"/>
      <c r="P17" s="35"/>
      <c r="Q17" s="34">
        <f t="shared" si="4"/>
        <v>0</v>
      </c>
    </row>
    <row r="18" spans="2:17" s="13" customFormat="1" ht="63.75" customHeight="1" hidden="1">
      <c r="B18" s="33"/>
      <c r="C18" s="18"/>
      <c r="D18" s="18"/>
      <c r="E18" s="32" t="s">
        <v>277</v>
      </c>
      <c r="F18" s="34">
        <f t="shared" si="2"/>
        <v>0</v>
      </c>
      <c r="G18" s="35"/>
      <c r="H18" s="35"/>
      <c r="I18" s="35"/>
      <c r="J18" s="35"/>
      <c r="K18" s="34"/>
      <c r="L18" s="35"/>
      <c r="M18" s="35"/>
      <c r="N18" s="35"/>
      <c r="O18" s="35"/>
      <c r="P18" s="35"/>
      <c r="Q18" s="34">
        <f t="shared" si="4"/>
        <v>0</v>
      </c>
    </row>
    <row r="19" spans="1:17" s="13" customFormat="1" ht="30">
      <c r="A19" s="13">
        <v>80101</v>
      </c>
      <c r="B19" s="17" t="s">
        <v>108</v>
      </c>
      <c r="C19" s="30">
        <v>2010</v>
      </c>
      <c r="D19" s="30" t="s">
        <v>28</v>
      </c>
      <c r="E19" s="23" t="s">
        <v>29</v>
      </c>
      <c r="F19" s="34">
        <f t="shared" si="2"/>
        <v>6572300</v>
      </c>
      <c r="G19" s="35">
        <f>G20</f>
        <v>6572300</v>
      </c>
      <c r="H19" s="35">
        <f>H20</f>
        <v>0</v>
      </c>
      <c r="I19" s="35">
        <f>I20</f>
        <v>0</v>
      </c>
      <c r="J19" s="35">
        <f>J20</f>
        <v>0</v>
      </c>
      <c r="K19" s="34">
        <f t="shared" si="3"/>
        <v>0</v>
      </c>
      <c r="L19" s="35">
        <f>L20</f>
        <v>0</v>
      </c>
      <c r="M19" s="35">
        <f>M20</f>
        <v>0</v>
      </c>
      <c r="N19" s="35">
        <f>N20</f>
        <v>0</v>
      </c>
      <c r="O19" s="35">
        <f>O20</f>
        <v>0</v>
      </c>
      <c r="P19" s="35">
        <f>P20</f>
        <v>0</v>
      </c>
      <c r="Q19" s="34">
        <f t="shared" si="4"/>
        <v>6572300</v>
      </c>
    </row>
    <row r="20" spans="2:17" s="13" customFormat="1" ht="31.5" customHeight="1">
      <c r="B20" s="17"/>
      <c r="C20" s="30"/>
      <c r="D20" s="30"/>
      <c r="E20" s="32" t="s">
        <v>315</v>
      </c>
      <c r="F20" s="34">
        <f t="shared" si="2"/>
        <v>6572300</v>
      </c>
      <c r="G20" s="35">
        <v>6572300</v>
      </c>
      <c r="H20" s="35"/>
      <c r="I20" s="35"/>
      <c r="J20" s="35"/>
      <c r="K20" s="34">
        <f t="shared" si="3"/>
        <v>0</v>
      </c>
      <c r="L20" s="35"/>
      <c r="M20" s="35"/>
      <c r="N20" s="35"/>
      <c r="O20" s="35"/>
      <c r="P20" s="35"/>
      <c r="Q20" s="34">
        <f t="shared" si="4"/>
        <v>6572300</v>
      </c>
    </row>
    <row r="21" spans="2:17" s="13" customFormat="1" ht="21.75" customHeight="1">
      <c r="B21" s="17" t="s">
        <v>177</v>
      </c>
      <c r="C21" s="30" t="s">
        <v>178</v>
      </c>
      <c r="D21" s="30"/>
      <c r="E21" s="23" t="s">
        <v>179</v>
      </c>
      <c r="F21" s="34">
        <f>F22</f>
        <v>2944600</v>
      </c>
      <c r="G21" s="35">
        <f aca="true" t="shared" si="6" ref="G21:P21">G22</f>
        <v>2944600</v>
      </c>
      <c r="H21" s="35">
        <f t="shared" si="6"/>
        <v>0</v>
      </c>
      <c r="I21" s="35">
        <f t="shared" si="6"/>
        <v>0</v>
      </c>
      <c r="J21" s="35">
        <f t="shared" si="6"/>
        <v>0</v>
      </c>
      <c r="K21" s="34">
        <f t="shared" si="6"/>
        <v>0</v>
      </c>
      <c r="L21" s="35">
        <f t="shared" si="6"/>
        <v>0</v>
      </c>
      <c r="M21" s="35">
        <f t="shared" si="6"/>
        <v>0</v>
      </c>
      <c r="N21" s="35">
        <f t="shared" si="6"/>
        <v>0</v>
      </c>
      <c r="O21" s="35">
        <f t="shared" si="6"/>
        <v>0</v>
      </c>
      <c r="P21" s="35">
        <f t="shared" si="6"/>
        <v>0</v>
      </c>
      <c r="Q21" s="34">
        <f t="shared" si="4"/>
        <v>2944600</v>
      </c>
    </row>
    <row r="22" spans="1:17" s="13" customFormat="1" ht="45">
      <c r="A22" s="13">
        <v>80800</v>
      </c>
      <c r="B22" s="17" t="s">
        <v>110</v>
      </c>
      <c r="C22" s="30" t="s">
        <v>40</v>
      </c>
      <c r="D22" s="30" t="s">
        <v>59</v>
      </c>
      <c r="E22" s="23" t="s">
        <v>180</v>
      </c>
      <c r="F22" s="34">
        <f t="shared" si="2"/>
        <v>2944600</v>
      </c>
      <c r="G22" s="35">
        <f>G23</f>
        <v>2944600</v>
      </c>
      <c r="H22" s="35">
        <f>H23</f>
        <v>0</v>
      </c>
      <c r="I22" s="35">
        <f>I23</f>
        <v>0</v>
      </c>
      <c r="J22" s="35">
        <f>J23</f>
        <v>0</v>
      </c>
      <c r="K22" s="34">
        <f t="shared" si="3"/>
        <v>0</v>
      </c>
      <c r="L22" s="35">
        <f>L23</f>
        <v>0</v>
      </c>
      <c r="M22" s="35">
        <f>M23</f>
        <v>0</v>
      </c>
      <c r="N22" s="35">
        <f>N23</f>
        <v>0</v>
      </c>
      <c r="O22" s="35">
        <f>O23</f>
        <v>0</v>
      </c>
      <c r="P22" s="35">
        <f>P23</f>
        <v>0</v>
      </c>
      <c r="Q22" s="34">
        <f t="shared" si="4"/>
        <v>2944600</v>
      </c>
    </row>
    <row r="23" spans="2:17" s="13" customFormat="1" ht="30" customHeight="1">
      <c r="B23" s="31"/>
      <c r="C23" s="29"/>
      <c r="D23" s="30"/>
      <c r="E23" s="32" t="s">
        <v>316</v>
      </c>
      <c r="F23" s="34">
        <f t="shared" si="2"/>
        <v>2944600</v>
      </c>
      <c r="G23" s="35">
        <v>2944600</v>
      </c>
      <c r="H23" s="35"/>
      <c r="I23" s="35"/>
      <c r="J23" s="35"/>
      <c r="K23" s="34">
        <f t="shared" si="3"/>
        <v>0</v>
      </c>
      <c r="L23" s="35"/>
      <c r="M23" s="35"/>
      <c r="N23" s="35"/>
      <c r="O23" s="35"/>
      <c r="P23" s="35"/>
      <c r="Q23" s="34">
        <f t="shared" si="4"/>
        <v>2944600</v>
      </c>
    </row>
    <row r="24" spans="2:17" s="13" customFormat="1" ht="30" customHeight="1" hidden="1">
      <c r="B24" s="17" t="s">
        <v>181</v>
      </c>
      <c r="C24" s="29">
        <v>2140</v>
      </c>
      <c r="D24" s="30"/>
      <c r="E24" s="46" t="s">
        <v>182</v>
      </c>
      <c r="F24" s="34">
        <f>F25</f>
        <v>0</v>
      </c>
      <c r="G24" s="35">
        <f aca="true" t="shared" si="7" ref="G24:P24">G25</f>
        <v>0</v>
      </c>
      <c r="H24" s="35">
        <f t="shared" si="7"/>
        <v>0</v>
      </c>
      <c r="I24" s="35">
        <f t="shared" si="7"/>
        <v>0</v>
      </c>
      <c r="J24" s="35">
        <f t="shared" si="7"/>
        <v>0</v>
      </c>
      <c r="K24" s="34">
        <f t="shared" si="7"/>
        <v>0</v>
      </c>
      <c r="L24" s="35">
        <f t="shared" si="7"/>
        <v>0</v>
      </c>
      <c r="M24" s="35">
        <f t="shared" si="7"/>
        <v>0</v>
      </c>
      <c r="N24" s="35">
        <f t="shared" si="7"/>
        <v>0</v>
      </c>
      <c r="O24" s="35">
        <f t="shared" si="7"/>
        <v>0</v>
      </c>
      <c r="P24" s="35">
        <f t="shared" si="7"/>
        <v>0</v>
      </c>
      <c r="Q24" s="34">
        <f t="shared" si="4"/>
        <v>0</v>
      </c>
    </row>
    <row r="25" spans="2:17" s="13" customFormat="1" ht="30" customHeight="1" hidden="1">
      <c r="B25" s="17" t="s">
        <v>141</v>
      </c>
      <c r="C25" s="29">
        <v>2144</v>
      </c>
      <c r="D25" s="30" t="s">
        <v>139</v>
      </c>
      <c r="E25" s="46" t="s">
        <v>140</v>
      </c>
      <c r="F25" s="34">
        <f t="shared" si="2"/>
        <v>0</v>
      </c>
      <c r="G25" s="35"/>
      <c r="H25" s="35"/>
      <c r="I25" s="35"/>
      <c r="J25" s="35"/>
      <c r="K25" s="34">
        <f t="shared" si="3"/>
        <v>0</v>
      </c>
      <c r="L25" s="35"/>
      <c r="M25" s="35"/>
      <c r="N25" s="35"/>
      <c r="O25" s="35"/>
      <c r="P25" s="35"/>
      <c r="Q25" s="34">
        <f t="shared" si="4"/>
        <v>0</v>
      </c>
    </row>
    <row r="26" spans="2:17" s="13" customFormat="1" ht="60.75" customHeight="1">
      <c r="B26" s="17" t="s">
        <v>183</v>
      </c>
      <c r="C26" s="29">
        <v>3030</v>
      </c>
      <c r="D26" s="30"/>
      <c r="E26" s="46" t="s">
        <v>184</v>
      </c>
      <c r="F26" s="34">
        <f>F27+F29+F31</f>
        <v>1038600</v>
      </c>
      <c r="G26" s="35">
        <f aca="true" t="shared" si="8" ref="G26:P26">G27+G29+G31</f>
        <v>1038600</v>
      </c>
      <c r="H26" s="35">
        <f t="shared" si="8"/>
        <v>0</v>
      </c>
      <c r="I26" s="35">
        <f t="shared" si="8"/>
        <v>0</v>
      </c>
      <c r="J26" s="35">
        <f t="shared" si="8"/>
        <v>0</v>
      </c>
      <c r="K26" s="34">
        <f t="shared" si="8"/>
        <v>0</v>
      </c>
      <c r="L26" s="35">
        <f t="shared" si="8"/>
        <v>0</v>
      </c>
      <c r="M26" s="35">
        <f t="shared" si="8"/>
        <v>0</v>
      </c>
      <c r="N26" s="35">
        <f t="shared" si="8"/>
        <v>0</v>
      </c>
      <c r="O26" s="35">
        <f t="shared" si="8"/>
        <v>0</v>
      </c>
      <c r="P26" s="35">
        <f t="shared" si="8"/>
        <v>0</v>
      </c>
      <c r="Q26" s="34">
        <f t="shared" si="4"/>
        <v>1038600</v>
      </c>
    </row>
    <row r="27" spans="2:17" s="13" customFormat="1" ht="30" hidden="1">
      <c r="B27" s="17" t="s">
        <v>111</v>
      </c>
      <c r="C27" s="11">
        <v>3032</v>
      </c>
      <c r="D27" s="10" t="s">
        <v>16</v>
      </c>
      <c r="E27" s="46" t="s">
        <v>36</v>
      </c>
      <c r="F27" s="34">
        <f t="shared" si="2"/>
        <v>0</v>
      </c>
      <c r="G27" s="35">
        <f>G28</f>
        <v>0</v>
      </c>
      <c r="H27" s="35">
        <f aca="true" t="shared" si="9" ref="H27:P27">H28</f>
        <v>0</v>
      </c>
      <c r="I27" s="35">
        <f t="shared" si="9"/>
        <v>0</v>
      </c>
      <c r="J27" s="35">
        <f t="shared" si="9"/>
        <v>0</v>
      </c>
      <c r="K27" s="34">
        <f t="shared" si="3"/>
        <v>0</v>
      </c>
      <c r="L27" s="35">
        <f t="shared" si="9"/>
        <v>0</v>
      </c>
      <c r="M27" s="35">
        <f t="shared" si="9"/>
        <v>0</v>
      </c>
      <c r="N27" s="35">
        <f t="shared" si="9"/>
        <v>0</v>
      </c>
      <c r="O27" s="35">
        <f t="shared" si="9"/>
        <v>0</v>
      </c>
      <c r="P27" s="35">
        <f t="shared" si="9"/>
        <v>0</v>
      </c>
      <c r="Q27" s="34">
        <f t="shared" si="4"/>
        <v>0</v>
      </c>
    </row>
    <row r="28" spans="1:17" s="13" customFormat="1" ht="25.5" hidden="1">
      <c r="A28" s="13">
        <v>130115</v>
      </c>
      <c r="B28" s="31"/>
      <c r="C28" s="11"/>
      <c r="D28" s="10"/>
      <c r="E28" s="32" t="s">
        <v>133</v>
      </c>
      <c r="F28" s="34">
        <f t="shared" si="2"/>
        <v>0</v>
      </c>
      <c r="G28" s="35">
        <f>83700-83700</f>
        <v>0</v>
      </c>
      <c r="H28" s="35"/>
      <c r="I28" s="35"/>
      <c r="J28" s="35"/>
      <c r="K28" s="34">
        <f t="shared" si="3"/>
        <v>0</v>
      </c>
      <c r="L28" s="35"/>
      <c r="M28" s="35"/>
      <c r="N28" s="35"/>
      <c r="O28" s="35"/>
      <c r="P28" s="35"/>
      <c r="Q28" s="34">
        <f t="shared" si="4"/>
        <v>0</v>
      </c>
    </row>
    <row r="29" spans="2:17" s="13" customFormat="1" ht="45.75" customHeight="1">
      <c r="B29" s="17" t="s">
        <v>112</v>
      </c>
      <c r="C29" s="11">
        <v>3033</v>
      </c>
      <c r="D29" s="10" t="s">
        <v>16</v>
      </c>
      <c r="E29" s="45" t="s">
        <v>32</v>
      </c>
      <c r="F29" s="34">
        <f t="shared" si="2"/>
        <v>1038600</v>
      </c>
      <c r="G29" s="35">
        <v>1038600</v>
      </c>
      <c r="H29" s="35">
        <f aca="true" t="shared" si="10" ref="H29:P29">H30</f>
        <v>0</v>
      </c>
      <c r="I29" s="35">
        <f t="shared" si="10"/>
        <v>0</v>
      </c>
      <c r="J29" s="35">
        <f t="shared" si="10"/>
        <v>0</v>
      </c>
      <c r="K29" s="34">
        <f t="shared" si="3"/>
        <v>0</v>
      </c>
      <c r="L29" s="35">
        <f t="shared" si="10"/>
        <v>0</v>
      </c>
      <c r="M29" s="35">
        <f t="shared" si="10"/>
        <v>0</v>
      </c>
      <c r="N29" s="35">
        <f t="shared" si="10"/>
        <v>0</v>
      </c>
      <c r="O29" s="35">
        <f t="shared" si="10"/>
        <v>0</v>
      </c>
      <c r="P29" s="35">
        <f t="shared" si="10"/>
        <v>0</v>
      </c>
      <c r="Q29" s="34">
        <f t="shared" si="4"/>
        <v>1038600</v>
      </c>
    </row>
    <row r="30" spans="2:17" s="13" customFormat="1" ht="44.25" customHeight="1">
      <c r="B30" s="31"/>
      <c r="C30" s="11"/>
      <c r="D30" s="10"/>
      <c r="E30" s="32" t="s">
        <v>331</v>
      </c>
      <c r="F30" s="34">
        <f t="shared" si="2"/>
        <v>1038600</v>
      </c>
      <c r="G30" s="35">
        <v>1038600</v>
      </c>
      <c r="H30" s="35"/>
      <c r="I30" s="35"/>
      <c r="J30" s="35"/>
      <c r="K30" s="34">
        <f t="shared" si="3"/>
        <v>0</v>
      </c>
      <c r="L30" s="35"/>
      <c r="M30" s="35"/>
      <c r="N30" s="35"/>
      <c r="O30" s="35"/>
      <c r="P30" s="35"/>
      <c r="Q30" s="34">
        <f t="shared" si="4"/>
        <v>1038600</v>
      </c>
    </row>
    <row r="31" spans="1:17" s="13" customFormat="1" ht="33" customHeight="1" hidden="1">
      <c r="A31" s="13">
        <v>150101</v>
      </c>
      <c r="B31" s="17" t="s">
        <v>113</v>
      </c>
      <c r="C31" s="11">
        <v>3035</v>
      </c>
      <c r="D31" s="10" t="s">
        <v>16</v>
      </c>
      <c r="E31" s="45" t="s">
        <v>49</v>
      </c>
      <c r="F31" s="34">
        <f t="shared" si="2"/>
        <v>0</v>
      </c>
      <c r="G31" s="35">
        <f>G32</f>
        <v>0</v>
      </c>
      <c r="H31" s="35">
        <f aca="true" t="shared" si="11" ref="H31:P31">H32</f>
        <v>0</v>
      </c>
      <c r="I31" s="35">
        <f t="shared" si="11"/>
        <v>0</v>
      </c>
      <c r="J31" s="35">
        <f t="shared" si="11"/>
        <v>0</v>
      </c>
      <c r="K31" s="34">
        <f t="shared" si="3"/>
        <v>0</v>
      </c>
      <c r="L31" s="35">
        <f t="shared" si="11"/>
        <v>0</v>
      </c>
      <c r="M31" s="35">
        <f t="shared" si="11"/>
        <v>0</v>
      </c>
      <c r="N31" s="35">
        <f t="shared" si="11"/>
        <v>0</v>
      </c>
      <c r="O31" s="35">
        <f t="shared" si="11"/>
        <v>0</v>
      </c>
      <c r="P31" s="35">
        <f t="shared" si="11"/>
        <v>0</v>
      </c>
      <c r="Q31" s="34">
        <f t="shared" si="4"/>
        <v>0</v>
      </c>
    </row>
    <row r="32" spans="2:17" s="13" customFormat="1" ht="30" customHeight="1" hidden="1">
      <c r="B32" s="31"/>
      <c r="C32" s="11"/>
      <c r="D32" s="10"/>
      <c r="E32" s="32" t="s">
        <v>133</v>
      </c>
      <c r="F32" s="34">
        <f t="shared" si="2"/>
        <v>0</v>
      </c>
      <c r="G32" s="35"/>
      <c r="H32" s="35"/>
      <c r="I32" s="35"/>
      <c r="J32" s="35"/>
      <c r="K32" s="34">
        <f t="shared" si="3"/>
        <v>0</v>
      </c>
      <c r="L32" s="35"/>
      <c r="M32" s="35"/>
      <c r="N32" s="35"/>
      <c r="O32" s="35"/>
      <c r="P32" s="35"/>
      <c r="Q32" s="34">
        <f t="shared" si="4"/>
        <v>0</v>
      </c>
    </row>
    <row r="33" spans="2:17" s="13" customFormat="1" ht="50.25" customHeight="1" hidden="1">
      <c r="B33" s="17" t="s">
        <v>185</v>
      </c>
      <c r="C33" s="29">
        <v>3100</v>
      </c>
      <c r="D33" s="10"/>
      <c r="E33" s="46" t="s">
        <v>186</v>
      </c>
      <c r="F33" s="34">
        <f>F34</f>
        <v>0</v>
      </c>
      <c r="G33" s="35">
        <f aca="true" t="shared" si="12" ref="G33:P33">G34</f>
        <v>0</v>
      </c>
      <c r="H33" s="35">
        <f t="shared" si="12"/>
        <v>0</v>
      </c>
      <c r="I33" s="35">
        <f t="shared" si="12"/>
        <v>0</v>
      </c>
      <c r="J33" s="35">
        <f t="shared" si="12"/>
        <v>0</v>
      </c>
      <c r="K33" s="34">
        <f t="shared" si="12"/>
        <v>0</v>
      </c>
      <c r="L33" s="35">
        <f t="shared" si="12"/>
        <v>0</v>
      </c>
      <c r="M33" s="35">
        <f t="shared" si="12"/>
        <v>0</v>
      </c>
      <c r="N33" s="35">
        <f t="shared" si="12"/>
        <v>0</v>
      </c>
      <c r="O33" s="35">
        <f t="shared" si="12"/>
        <v>0</v>
      </c>
      <c r="P33" s="35">
        <f t="shared" si="12"/>
        <v>0</v>
      </c>
      <c r="Q33" s="34">
        <f>F33+K33</f>
        <v>0</v>
      </c>
    </row>
    <row r="34" spans="2:17" s="13" customFormat="1" ht="65.25" customHeight="1" hidden="1">
      <c r="B34" s="17" t="s">
        <v>114</v>
      </c>
      <c r="C34" s="29">
        <v>3104</v>
      </c>
      <c r="D34" s="30" t="s">
        <v>30</v>
      </c>
      <c r="E34" s="23" t="s">
        <v>1</v>
      </c>
      <c r="F34" s="34">
        <f t="shared" si="2"/>
        <v>0</v>
      </c>
      <c r="G34" s="35"/>
      <c r="H34" s="35"/>
      <c r="I34" s="35"/>
      <c r="J34" s="35"/>
      <c r="K34" s="34">
        <f t="shared" si="3"/>
        <v>0</v>
      </c>
      <c r="L34" s="35"/>
      <c r="M34" s="35"/>
      <c r="N34" s="35">
        <f>91900-91900</f>
        <v>0</v>
      </c>
      <c r="O34" s="35">
        <f>2800-2800</f>
        <v>0</v>
      </c>
      <c r="P34" s="35"/>
      <c r="Q34" s="34">
        <f>F34+K34</f>
        <v>0</v>
      </c>
    </row>
    <row r="35" spans="2:17" s="13" customFormat="1" ht="65.25" customHeight="1" hidden="1">
      <c r="B35" s="49" t="s">
        <v>132</v>
      </c>
      <c r="C35" s="29">
        <v>3112</v>
      </c>
      <c r="D35" s="30" t="s">
        <v>4</v>
      </c>
      <c r="E35" s="23" t="s">
        <v>131</v>
      </c>
      <c r="F35" s="34">
        <f t="shared" si="2"/>
        <v>0</v>
      </c>
      <c r="G35" s="35"/>
      <c r="H35" s="35"/>
      <c r="I35" s="35"/>
      <c r="J35" s="35"/>
      <c r="K35" s="34">
        <f t="shared" si="3"/>
        <v>0</v>
      </c>
      <c r="L35" s="35"/>
      <c r="M35" s="35"/>
      <c r="N35" s="35"/>
      <c r="O35" s="35"/>
      <c r="P35" s="35"/>
      <c r="Q35" s="34">
        <f>F35+K36</f>
        <v>0</v>
      </c>
    </row>
    <row r="36" spans="2:17" s="13" customFormat="1" ht="35.25" customHeight="1" hidden="1">
      <c r="B36" s="17"/>
      <c r="C36" s="29"/>
      <c r="D36" s="30"/>
      <c r="E36" s="32" t="s">
        <v>133</v>
      </c>
      <c r="F36" s="34">
        <f t="shared" si="2"/>
        <v>0</v>
      </c>
      <c r="G36" s="35"/>
      <c r="H36" s="35"/>
      <c r="I36" s="35"/>
      <c r="J36" s="35"/>
      <c r="K36" s="34">
        <f t="shared" si="3"/>
        <v>0</v>
      </c>
      <c r="L36" s="35"/>
      <c r="M36" s="35"/>
      <c r="N36" s="35"/>
      <c r="O36" s="35"/>
      <c r="P36" s="35"/>
      <c r="Q36" s="34">
        <f>F36+K38</f>
        <v>0</v>
      </c>
    </row>
    <row r="37" spans="2:17" s="13" customFormat="1" ht="35.25" customHeight="1">
      <c r="B37" s="17" t="s">
        <v>187</v>
      </c>
      <c r="C37" s="29">
        <v>3130</v>
      </c>
      <c r="D37" s="30"/>
      <c r="E37" s="46" t="s">
        <v>188</v>
      </c>
      <c r="F37" s="34">
        <f>F38</f>
        <v>128600</v>
      </c>
      <c r="G37" s="35">
        <f aca="true" t="shared" si="13" ref="G37:P37">G38</f>
        <v>128600</v>
      </c>
      <c r="H37" s="35">
        <f t="shared" si="13"/>
        <v>0</v>
      </c>
      <c r="I37" s="35">
        <f t="shared" si="13"/>
        <v>0</v>
      </c>
      <c r="J37" s="35">
        <f t="shared" si="13"/>
        <v>0</v>
      </c>
      <c r="K37" s="34">
        <f t="shared" si="13"/>
        <v>0</v>
      </c>
      <c r="L37" s="35">
        <f t="shared" si="13"/>
        <v>0</v>
      </c>
      <c r="M37" s="35">
        <f t="shared" si="13"/>
        <v>0</v>
      </c>
      <c r="N37" s="35">
        <f t="shared" si="13"/>
        <v>0</v>
      </c>
      <c r="O37" s="35">
        <f t="shared" si="13"/>
        <v>0</v>
      </c>
      <c r="P37" s="35">
        <f t="shared" si="13"/>
        <v>0</v>
      </c>
      <c r="Q37" s="34">
        <f>F37+K39</f>
        <v>128600</v>
      </c>
    </row>
    <row r="38" spans="2:17" s="13" customFormat="1" ht="27" customHeight="1">
      <c r="B38" s="36" t="s">
        <v>115</v>
      </c>
      <c r="C38" s="18" t="s">
        <v>61</v>
      </c>
      <c r="D38" s="18" t="s">
        <v>4</v>
      </c>
      <c r="E38" s="19" t="s">
        <v>62</v>
      </c>
      <c r="F38" s="34">
        <f t="shared" si="2"/>
        <v>128600</v>
      </c>
      <c r="G38" s="35">
        <f>G39+G40</f>
        <v>128600</v>
      </c>
      <c r="H38" s="35">
        <f aca="true" t="shared" si="14" ref="H38:P38">H39</f>
        <v>0</v>
      </c>
      <c r="I38" s="35">
        <f t="shared" si="14"/>
        <v>0</v>
      </c>
      <c r="J38" s="35">
        <f t="shared" si="14"/>
        <v>0</v>
      </c>
      <c r="K38" s="34">
        <f t="shared" si="3"/>
        <v>0</v>
      </c>
      <c r="L38" s="35">
        <f t="shared" si="14"/>
        <v>0</v>
      </c>
      <c r="M38" s="35">
        <f t="shared" si="14"/>
        <v>0</v>
      </c>
      <c r="N38" s="35">
        <f t="shared" si="14"/>
        <v>0</v>
      </c>
      <c r="O38" s="35">
        <f t="shared" si="14"/>
        <v>0</v>
      </c>
      <c r="P38" s="35">
        <f t="shared" si="14"/>
        <v>0</v>
      </c>
      <c r="Q38" s="34">
        <f t="shared" si="4"/>
        <v>128600</v>
      </c>
    </row>
    <row r="39" spans="2:17" s="13" customFormat="1" ht="24" customHeight="1">
      <c r="B39" s="36"/>
      <c r="C39" s="18"/>
      <c r="D39" s="18"/>
      <c r="E39" s="44" t="s">
        <v>324</v>
      </c>
      <c r="F39" s="34">
        <f t="shared" si="2"/>
        <v>63600</v>
      </c>
      <c r="G39" s="35">
        <v>63600</v>
      </c>
      <c r="H39" s="35"/>
      <c r="I39" s="35"/>
      <c r="J39" s="35"/>
      <c r="K39" s="34">
        <f t="shared" si="3"/>
        <v>0</v>
      </c>
      <c r="L39" s="35"/>
      <c r="M39" s="35"/>
      <c r="N39" s="35"/>
      <c r="O39" s="35"/>
      <c r="P39" s="35"/>
      <c r="Q39" s="34">
        <f t="shared" si="4"/>
        <v>63600</v>
      </c>
    </row>
    <row r="40" spans="2:17" s="13" customFormat="1" ht="36" customHeight="1">
      <c r="B40" s="17"/>
      <c r="C40" s="29"/>
      <c r="D40" s="30"/>
      <c r="E40" s="32" t="s">
        <v>318</v>
      </c>
      <c r="F40" s="34">
        <f t="shared" si="2"/>
        <v>65000</v>
      </c>
      <c r="G40" s="35">
        <v>65000</v>
      </c>
      <c r="H40" s="35">
        <f aca="true" t="shared" si="15" ref="H40:P40">H41</f>
        <v>0</v>
      </c>
      <c r="I40" s="35">
        <f t="shared" si="15"/>
        <v>0</v>
      </c>
      <c r="J40" s="35">
        <f t="shared" si="15"/>
        <v>0</v>
      </c>
      <c r="K40" s="34">
        <f t="shared" si="3"/>
        <v>0</v>
      </c>
      <c r="L40" s="35">
        <f t="shared" si="15"/>
        <v>0</v>
      </c>
      <c r="M40" s="35">
        <f t="shared" si="15"/>
        <v>0</v>
      </c>
      <c r="N40" s="35">
        <f t="shared" si="15"/>
        <v>0</v>
      </c>
      <c r="O40" s="35">
        <f t="shared" si="15"/>
        <v>0</v>
      </c>
      <c r="P40" s="35">
        <f t="shared" si="15"/>
        <v>0</v>
      </c>
      <c r="Q40" s="34">
        <f t="shared" si="4"/>
        <v>65000</v>
      </c>
    </row>
    <row r="41" spans="2:17" s="13" customFormat="1" ht="25.5" customHeight="1" hidden="1">
      <c r="B41" s="31"/>
      <c r="C41" s="29"/>
      <c r="D41" s="30"/>
      <c r="E41" s="32"/>
      <c r="F41" s="34">
        <f t="shared" si="2"/>
        <v>0</v>
      </c>
      <c r="G41" s="35">
        <f>75000-75000</f>
        <v>0</v>
      </c>
      <c r="H41" s="35"/>
      <c r="I41" s="35"/>
      <c r="J41" s="35"/>
      <c r="K41" s="34">
        <f t="shared" si="3"/>
        <v>0</v>
      </c>
      <c r="L41" s="35"/>
      <c r="M41" s="35"/>
      <c r="N41" s="35"/>
      <c r="O41" s="35"/>
      <c r="P41" s="35"/>
      <c r="Q41" s="34">
        <f t="shared" si="4"/>
        <v>0</v>
      </c>
    </row>
    <row r="42" spans="2:17" s="13" customFormat="1" ht="28.5" customHeight="1">
      <c r="B42" s="39" t="s">
        <v>117</v>
      </c>
      <c r="C42" s="11">
        <v>3210</v>
      </c>
      <c r="D42" s="21" t="s">
        <v>80</v>
      </c>
      <c r="E42" s="19" t="s">
        <v>79</v>
      </c>
      <c r="F42" s="34">
        <f t="shared" si="2"/>
        <v>493800</v>
      </c>
      <c r="G42" s="35">
        <f>G43</f>
        <v>493800</v>
      </c>
      <c r="H42" s="35">
        <f aca="true" t="shared" si="16" ref="H42:P42">H43</f>
        <v>404800</v>
      </c>
      <c r="I42" s="35">
        <f t="shared" si="16"/>
        <v>0</v>
      </c>
      <c r="J42" s="35">
        <f t="shared" si="16"/>
        <v>0</v>
      </c>
      <c r="K42" s="34">
        <f t="shared" si="3"/>
        <v>0</v>
      </c>
      <c r="L42" s="35">
        <f t="shared" si="16"/>
        <v>0</v>
      </c>
      <c r="M42" s="35">
        <f t="shared" si="16"/>
        <v>0</v>
      </c>
      <c r="N42" s="35">
        <f t="shared" si="16"/>
        <v>0</v>
      </c>
      <c r="O42" s="35">
        <f t="shared" si="16"/>
        <v>0</v>
      </c>
      <c r="P42" s="35">
        <f t="shared" si="16"/>
        <v>0</v>
      </c>
      <c r="Q42" s="34">
        <f t="shared" si="4"/>
        <v>493800</v>
      </c>
    </row>
    <row r="43" spans="2:17" s="13" customFormat="1" ht="30.75" customHeight="1">
      <c r="B43" s="39"/>
      <c r="C43" s="11"/>
      <c r="D43" s="21"/>
      <c r="E43" s="32" t="s">
        <v>328</v>
      </c>
      <c r="F43" s="34">
        <f t="shared" si="2"/>
        <v>493800</v>
      </c>
      <c r="G43" s="35">
        <v>493800</v>
      </c>
      <c r="H43" s="35">
        <v>404800</v>
      </c>
      <c r="I43" s="35"/>
      <c r="J43" s="35"/>
      <c r="K43" s="34">
        <f t="shared" si="3"/>
        <v>0</v>
      </c>
      <c r="L43" s="35"/>
      <c r="M43" s="35"/>
      <c r="N43" s="35"/>
      <c r="O43" s="35"/>
      <c r="P43" s="35"/>
      <c r="Q43" s="34">
        <f t="shared" si="4"/>
        <v>493800</v>
      </c>
    </row>
    <row r="44" spans="2:17" s="13" customFormat="1" ht="30.75" customHeight="1">
      <c r="B44" s="39" t="s">
        <v>189</v>
      </c>
      <c r="C44" s="11">
        <v>3240</v>
      </c>
      <c r="D44" s="21"/>
      <c r="E44" s="19" t="s">
        <v>190</v>
      </c>
      <c r="F44" s="34">
        <f>F45</f>
        <v>268700</v>
      </c>
      <c r="G44" s="35">
        <f aca="true" t="shared" si="17" ref="G44:P44">G45</f>
        <v>268700</v>
      </c>
      <c r="H44" s="35">
        <f t="shared" si="17"/>
        <v>0</v>
      </c>
      <c r="I44" s="35">
        <f t="shared" si="17"/>
        <v>0</v>
      </c>
      <c r="J44" s="35">
        <f t="shared" si="17"/>
        <v>0</v>
      </c>
      <c r="K44" s="34">
        <f t="shared" si="17"/>
        <v>0</v>
      </c>
      <c r="L44" s="35">
        <f t="shared" si="17"/>
        <v>0</v>
      </c>
      <c r="M44" s="35">
        <f t="shared" si="17"/>
        <v>0</v>
      </c>
      <c r="N44" s="35">
        <f t="shared" si="17"/>
        <v>0</v>
      </c>
      <c r="O44" s="35">
        <f t="shared" si="17"/>
        <v>0</v>
      </c>
      <c r="P44" s="35">
        <f t="shared" si="17"/>
        <v>0</v>
      </c>
      <c r="Q44" s="34">
        <f t="shared" si="4"/>
        <v>268700</v>
      </c>
    </row>
    <row r="45" spans="2:17" s="13" customFormat="1" ht="28.5" customHeight="1">
      <c r="B45" s="17" t="s">
        <v>116</v>
      </c>
      <c r="C45" s="29">
        <v>3242</v>
      </c>
      <c r="D45" s="30" t="s">
        <v>5</v>
      </c>
      <c r="E45" s="46" t="s">
        <v>58</v>
      </c>
      <c r="F45" s="34">
        <f t="shared" si="2"/>
        <v>268700</v>
      </c>
      <c r="G45" s="35">
        <f>G46</f>
        <v>268700</v>
      </c>
      <c r="H45" s="35">
        <f aca="true" t="shared" si="18" ref="H45:P45">H46</f>
        <v>0</v>
      </c>
      <c r="I45" s="35">
        <f t="shared" si="18"/>
        <v>0</v>
      </c>
      <c r="J45" s="35">
        <f t="shared" si="18"/>
        <v>0</v>
      </c>
      <c r="K45" s="34">
        <f t="shared" si="3"/>
        <v>0</v>
      </c>
      <c r="L45" s="35">
        <f t="shared" si="18"/>
        <v>0</v>
      </c>
      <c r="M45" s="35">
        <f t="shared" si="18"/>
        <v>0</v>
      </c>
      <c r="N45" s="35">
        <f t="shared" si="18"/>
        <v>0</v>
      </c>
      <c r="O45" s="35">
        <f t="shared" si="18"/>
        <v>0</v>
      </c>
      <c r="P45" s="35">
        <f t="shared" si="18"/>
        <v>0</v>
      </c>
      <c r="Q45" s="34">
        <f t="shared" si="4"/>
        <v>268700</v>
      </c>
    </row>
    <row r="46" spans="2:17" s="13" customFormat="1" ht="35.25" customHeight="1">
      <c r="B46" s="31"/>
      <c r="C46" s="29"/>
      <c r="D46" s="30"/>
      <c r="E46" s="32" t="s">
        <v>325</v>
      </c>
      <c r="F46" s="34">
        <f t="shared" si="2"/>
        <v>268700</v>
      </c>
      <c r="G46" s="35">
        <v>268700</v>
      </c>
      <c r="H46" s="35"/>
      <c r="I46" s="35"/>
      <c r="J46" s="35"/>
      <c r="K46" s="34">
        <f t="shared" si="3"/>
        <v>0</v>
      </c>
      <c r="L46" s="35"/>
      <c r="M46" s="35"/>
      <c r="N46" s="35"/>
      <c r="O46" s="35"/>
      <c r="P46" s="35"/>
      <c r="Q46" s="34">
        <f t="shared" si="4"/>
        <v>268700</v>
      </c>
    </row>
    <row r="47" spans="2:17" s="13" customFormat="1" ht="35.25" customHeight="1">
      <c r="B47" s="39" t="s">
        <v>191</v>
      </c>
      <c r="C47" s="11">
        <v>5010</v>
      </c>
      <c r="D47" s="30"/>
      <c r="E47" s="46" t="s">
        <v>192</v>
      </c>
      <c r="F47" s="34">
        <f>F48</f>
        <v>38400</v>
      </c>
      <c r="G47" s="35">
        <f aca="true" t="shared" si="19" ref="G47:P47">G48</f>
        <v>38400</v>
      </c>
      <c r="H47" s="35">
        <f t="shared" si="19"/>
        <v>0</v>
      </c>
      <c r="I47" s="35">
        <f t="shared" si="19"/>
        <v>0</v>
      </c>
      <c r="J47" s="35">
        <f t="shared" si="19"/>
        <v>0</v>
      </c>
      <c r="K47" s="34">
        <f t="shared" si="19"/>
        <v>0</v>
      </c>
      <c r="L47" s="35">
        <f t="shared" si="19"/>
        <v>0</v>
      </c>
      <c r="M47" s="35">
        <f t="shared" si="19"/>
        <v>0</v>
      </c>
      <c r="N47" s="35">
        <f t="shared" si="19"/>
        <v>0</v>
      </c>
      <c r="O47" s="35">
        <f t="shared" si="19"/>
        <v>0</v>
      </c>
      <c r="P47" s="35">
        <f t="shared" si="19"/>
        <v>0</v>
      </c>
      <c r="Q47" s="34">
        <f t="shared" si="4"/>
        <v>38400</v>
      </c>
    </row>
    <row r="48" spans="2:17" s="13" customFormat="1" ht="35.25" customHeight="1">
      <c r="B48" s="39" t="s">
        <v>118</v>
      </c>
      <c r="C48" s="11">
        <v>5012</v>
      </c>
      <c r="D48" s="21" t="s">
        <v>27</v>
      </c>
      <c r="E48" s="46" t="s">
        <v>81</v>
      </c>
      <c r="F48" s="34">
        <f t="shared" si="2"/>
        <v>38400</v>
      </c>
      <c r="G48" s="35">
        <f>G49</f>
        <v>38400</v>
      </c>
      <c r="H48" s="35">
        <f aca="true" t="shared" si="20" ref="H48:P48">H49</f>
        <v>0</v>
      </c>
      <c r="I48" s="35">
        <f t="shared" si="20"/>
        <v>0</v>
      </c>
      <c r="J48" s="35">
        <f t="shared" si="20"/>
        <v>0</v>
      </c>
      <c r="K48" s="34">
        <f t="shared" si="3"/>
        <v>0</v>
      </c>
      <c r="L48" s="35">
        <f t="shared" si="20"/>
        <v>0</v>
      </c>
      <c r="M48" s="35">
        <f t="shared" si="20"/>
        <v>0</v>
      </c>
      <c r="N48" s="35">
        <f t="shared" si="20"/>
        <v>0</v>
      </c>
      <c r="O48" s="35">
        <f t="shared" si="20"/>
        <v>0</v>
      </c>
      <c r="P48" s="35">
        <f t="shared" si="20"/>
        <v>0</v>
      </c>
      <c r="Q48" s="34">
        <f t="shared" si="4"/>
        <v>38400</v>
      </c>
    </row>
    <row r="49" spans="2:17" s="13" customFormat="1" ht="34.5" customHeight="1">
      <c r="B49" s="39"/>
      <c r="C49" s="11"/>
      <c r="D49" s="21"/>
      <c r="E49" s="32" t="s">
        <v>319</v>
      </c>
      <c r="F49" s="34">
        <f t="shared" si="2"/>
        <v>38400</v>
      </c>
      <c r="G49" s="35">
        <v>38400</v>
      </c>
      <c r="H49" s="35"/>
      <c r="I49" s="35"/>
      <c r="J49" s="35"/>
      <c r="K49" s="34">
        <f t="shared" si="3"/>
        <v>0</v>
      </c>
      <c r="L49" s="35"/>
      <c r="M49" s="35"/>
      <c r="N49" s="35"/>
      <c r="O49" s="35"/>
      <c r="P49" s="35"/>
      <c r="Q49" s="34">
        <f t="shared" si="4"/>
        <v>38400</v>
      </c>
    </row>
    <row r="50" spans="2:17" s="13" customFormat="1" ht="23.25" customHeight="1">
      <c r="B50" s="33" t="s">
        <v>193</v>
      </c>
      <c r="C50" s="18" t="s">
        <v>194</v>
      </c>
      <c r="D50" s="21"/>
      <c r="E50" s="19" t="s">
        <v>195</v>
      </c>
      <c r="F50" s="34">
        <f>F51</f>
        <v>4743700</v>
      </c>
      <c r="G50" s="35">
        <f aca="true" t="shared" si="21" ref="G50:P50">G51</f>
        <v>4743700</v>
      </c>
      <c r="H50" s="35">
        <f t="shared" si="21"/>
        <v>3057500</v>
      </c>
      <c r="I50" s="35">
        <f t="shared" si="21"/>
        <v>844600</v>
      </c>
      <c r="J50" s="35">
        <f t="shared" si="21"/>
        <v>0</v>
      </c>
      <c r="K50" s="34">
        <f t="shared" si="21"/>
        <v>0</v>
      </c>
      <c r="L50" s="35">
        <f t="shared" si="21"/>
        <v>0</v>
      </c>
      <c r="M50" s="35">
        <f t="shared" si="21"/>
        <v>0</v>
      </c>
      <c r="N50" s="35">
        <f t="shared" si="21"/>
        <v>0</v>
      </c>
      <c r="O50" s="35">
        <f t="shared" si="21"/>
        <v>0</v>
      </c>
      <c r="P50" s="35">
        <f t="shared" si="21"/>
        <v>0</v>
      </c>
      <c r="Q50" s="34">
        <f t="shared" si="4"/>
        <v>4743700</v>
      </c>
    </row>
    <row r="51" spans="2:17" s="13" customFormat="1" ht="38.25" customHeight="1">
      <c r="B51" s="33" t="s">
        <v>119</v>
      </c>
      <c r="C51" s="18" t="s">
        <v>33</v>
      </c>
      <c r="D51" s="18" t="s">
        <v>27</v>
      </c>
      <c r="E51" s="19" t="s">
        <v>48</v>
      </c>
      <c r="F51" s="34">
        <f t="shared" si="2"/>
        <v>4743700</v>
      </c>
      <c r="G51" s="35">
        <v>4743700</v>
      </c>
      <c r="H51" s="35">
        <v>3057500</v>
      </c>
      <c r="I51" s="35">
        <v>844600</v>
      </c>
      <c r="J51" s="35"/>
      <c r="K51" s="34">
        <f t="shared" si="3"/>
        <v>0</v>
      </c>
      <c r="L51" s="35"/>
      <c r="M51" s="35"/>
      <c r="N51" s="35"/>
      <c r="O51" s="35"/>
      <c r="P51" s="35"/>
      <c r="Q51" s="34">
        <f t="shared" si="4"/>
        <v>4743700</v>
      </c>
    </row>
    <row r="52" spans="2:17" s="13" customFormat="1" ht="33" customHeight="1">
      <c r="B52" s="33"/>
      <c r="C52" s="18"/>
      <c r="D52" s="18"/>
      <c r="E52" s="32" t="s">
        <v>319</v>
      </c>
      <c r="F52" s="34">
        <f t="shared" si="2"/>
        <v>100000</v>
      </c>
      <c r="G52" s="35">
        <v>100000</v>
      </c>
      <c r="H52" s="35"/>
      <c r="I52" s="35"/>
      <c r="J52" s="35"/>
      <c r="K52" s="34">
        <f t="shared" si="3"/>
        <v>0</v>
      </c>
      <c r="L52" s="35"/>
      <c r="M52" s="35"/>
      <c r="N52" s="35"/>
      <c r="O52" s="35"/>
      <c r="P52" s="35"/>
      <c r="Q52" s="34">
        <f t="shared" si="4"/>
        <v>100000</v>
      </c>
    </row>
    <row r="53" spans="2:17" s="13" customFormat="1" ht="24" customHeight="1">
      <c r="B53" s="33" t="s">
        <v>257</v>
      </c>
      <c r="C53" s="18" t="s">
        <v>258</v>
      </c>
      <c r="D53" s="18"/>
      <c r="E53" s="19" t="s">
        <v>256</v>
      </c>
      <c r="F53" s="34">
        <f t="shared" si="2"/>
        <v>77100</v>
      </c>
      <c r="G53" s="35">
        <f>G54</f>
        <v>77100</v>
      </c>
      <c r="H53" s="35">
        <f aca="true" t="shared" si="22" ref="H53:P53">H54</f>
        <v>0</v>
      </c>
      <c r="I53" s="35">
        <f t="shared" si="22"/>
        <v>0</v>
      </c>
      <c r="J53" s="35">
        <f t="shared" si="22"/>
        <v>0</v>
      </c>
      <c r="K53" s="35">
        <f t="shared" si="22"/>
        <v>0</v>
      </c>
      <c r="L53" s="35">
        <f t="shared" si="22"/>
        <v>0</v>
      </c>
      <c r="M53" s="35">
        <f t="shared" si="22"/>
        <v>0</v>
      </c>
      <c r="N53" s="35">
        <f t="shared" si="22"/>
        <v>0</v>
      </c>
      <c r="O53" s="35">
        <f t="shared" si="22"/>
        <v>0</v>
      </c>
      <c r="P53" s="35">
        <f t="shared" si="22"/>
        <v>0</v>
      </c>
      <c r="Q53" s="34">
        <f t="shared" si="4"/>
        <v>77100</v>
      </c>
    </row>
    <row r="54" spans="2:17" s="13" customFormat="1" ht="24" customHeight="1">
      <c r="B54" s="33" t="s">
        <v>259</v>
      </c>
      <c r="C54" s="18" t="s">
        <v>260</v>
      </c>
      <c r="D54" s="18" t="s">
        <v>27</v>
      </c>
      <c r="E54" s="19" t="s">
        <v>261</v>
      </c>
      <c r="F54" s="34">
        <f t="shared" si="2"/>
        <v>77100</v>
      </c>
      <c r="G54" s="35">
        <f>G55</f>
        <v>77100</v>
      </c>
      <c r="H54" s="35">
        <f aca="true" t="shared" si="23" ref="H54:P54">H55</f>
        <v>0</v>
      </c>
      <c r="I54" s="35">
        <f t="shared" si="23"/>
        <v>0</v>
      </c>
      <c r="J54" s="35">
        <f t="shared" si="23"/>
        <v>0</v>
      </c>
      <c r="K54" s="35">
        <f t="shared" si="23"/>
        <v>0</v>
      </c>
      <c r="L54" s="35">
        <f t="shared" si="23"/>
        <v>0</v>
      </c>
      <c r="M54" s="35">
        <f t="shared" si="23"/>
        <v>0</v>
      </c>
      <c r="N54" s="35">
        <f t="shared" si="23"/>
        <v>0</v>
      </c>
      <c r="O54" s="35">
        <f t="shared" si="23"/>
        <v>0</v>
      </c>
      <c r="P54" s="35">
        <f t="shared" si="23"/>
        <v>0</v>
      </c>
      <c r="Q54" s="34">
        <f t="shared" si="4"/>
        <v>77100</v>
      </c>
    </row>
    <row r="55" spans="2:17" s="13" customFormat="1" ht="31.5" customHeight="1">
      <c r="B55" s="33"/>
      <c r="C55" s="18"/>
      <c r="D55" s="18"/>
      <c r="E55" s="32" t="s">
        <v>319</v>
      </c>
      <c r="F55" s="34">
        <f t="shared" si="2"/>
        <v>77100</v>
      </c>
      <c r="G55" s="35">
        <v>77100</v>
      </c>
      <c r="H55" s="35"/>
      <c r="I55" s="35"/>
      <c r="J55" s="35"/>
      <c r="K55" s="34"/>
      <c r="L55" s="35"/>
      <c r="M55" s="35"/>
      <c r="N55" s="35"/>
      <c r="O55" s="35"/>
      <c r="P55" s="35"/>
      <c r="Q55" s="34">
        <f t="shared" si="4"/>
        <v>77100</v>
      </c>
    </row>
    <row r="56" spans="2:17" s="13" customFormat="1" ht="24" customHeight="1">
      <c r="B56" s="17" t="s">
        <v>196</v>
      </c>
      <c r="C56" s="21" t="s">
        <v>197</v>
      </c>
      <c r="D56" s="18"/>
      <c r="E56" s="23" t="s">
        <v>198</v>
      </c>
      <c r="F56" s="34">
        <f>F57</f>
        <v>1437880</v>
      </c>
      <c r="G56" s="35">
        <f aca="true" t="shared" si="24" ref="G56:P56">G57</f>
        <v>1437880</v>
      </c>
      <c r="H56" s="35">
        <f t="shared" si="24"/>
        <v>0</v>
      </c>
      <c r="I56" s="35">
        <f t="shared" si="24"/>
        <v>0</v>
      </c>
      <c r="J56" s="35">
        <f t="shared" si="24"/>
        <v>0</v>
      </c>
      <c r="K56" s="34">
        <f t="shared" si="24"/>
        <v>0</v>
      </c>
      <c r="L56" s="35">
        <f t="shared" si="24"/>
        <v>0</v>
      </c>
      <c r="M56" s="35">
        <f t="shared" si="24"/>
        <v>0</v>
      </c>
      <c r="N56" s="35">
        <f t="shared" si="24"/>
        <v>0</v>
      </c>
      <c r="O56" s="35">
        <f t="shared" si="24"/>
        <v>0</v>
      </c>
      <c r="P56" s="35">
        <f t="shared" si="24"/>
        <v>0</v>
      </c>
      <c r="Q56" s="34">
        <f t="shared" si="4"/>
        <v>1437880</v>
      </c>
    </row>
    <row r="57" spans="1:17" s="13" customFormat="1" ht="45">
      <c r="A57" s="13">
        <v>180109</v>
      </c>
      <c r="B57" s="17" t="s">
        <v>120</v>
      </c>
      <c r="C57" s="21" t="s">
        <v>34</v>
      </c>
      <c r="D57" s="21" t="s">
        <v>27</v>
      </c>
      <c r="E57" s="23" t="s">
        <v>35</v>
      </c>
      <c r="F57" s="34">
        <f t="shared" si="2"/>
        <v>1437880</v>
      </c>
      <c r="G57" s="35">
        <f>G58</f>
        <v>1437880</v>
      </c>
      <c r="H57" s="35">
        <f aca="true" t="shared" si="25" ref="H57:P57">H58</f>
        <v>0</v>
      </c>
      <c r="I57" s="35">
        <f t="shared" si="25"/>
        <v>0</v>
      </c>
      <c r="J57" s="35">
        <f t="shared" si="25"/>
        <v>0</v>
      </c>
      <c r="K57" s="34">
        <f t="shared" si="3"/>
        <v>0</v>
      </c>
      <c r="L57" s="35">
        <f t="shared" si="25"/>
        <v>0</v>
      </c>
      <c r="M57" s="35">
        <f t="shared" si="25"/>
        <v>0</v>
      </c>
      <c r="N57" s="35">
        <f t="shared" si="25"/>
        <v>0</v>
      </c>
      <c r="O57" s="35">
        <f t="shared" si="25"/>
        <v>0</v>
      </c>
      <c r="P57" s="35">
        <f t="shared" si="25"/>
        <v>0</v>
      </c>
      <c r="Q57" s="34">
        <f t="shared" si="4"/>
        <v>1437880</v>
      </c>
    </row>
    <row r="58" spans="2:17" s="13" customFormat="1" ht="44.25" customHeight="1">
      <c r="B58" s="17"/>
      <c r="C58" s="21"/>
      <c r="D58" s="21"/>
      <c r="E58" s="32" t="s">
        <v>320</v>
      </c>
      <c r="F58" s="34">
        <f t="shared" si="2"/>
        <v>1437880</v>
      </c>
      <c r="G58" s="35">
        <v>1437880</v>
      </c>
      <c r="H58" s="35"/>
      <c r="I58" s="35"/>
      <c r="J58" s="35"/>
      <c r="K58" s="34">
        <f t="shared" si="3"/>
        <v>0</v>
      </c>
      <c r="L58" s="35"/>
      <c r="M58" s="35"/>
      <c r="N58" s="35"/>
      <c r="O58" s="35"/>
      <c r="P58" s="35"/>
      <c r="Q58" s="34">
        <f t="shared" si="4"/>
        <v>1437880</v>
      </c>
    </row>
    <row r="59" spans="2:17" s="13" customFormat="1" ht="31.5" customHeight="1">
      <c r="B59" s="17" t="s">
        <v>199</v>
      </c>
      <c r="C59" s="21" t="s">
        <v>200</v>
      </c>
      <c r="D59" s="21"/>
      <c r="E59" s="23" t="s">
        <v>201</v>
      </c>
      <c r="F59" s="34">
        <f>F62+F60</f>
        <v>1496100</v>
      </c>
      <c r="G59" s="35">
        <f aca="true" t="shared" si="26" ref="G59:P59">G62+G60</f>
        <v>150000</v>
      </c>
      <c r="H59" s="35">
        <f t="shared" si="26"/>
        <v>0</v>
      </c>
      <c r="I59" s="35">
        <f t="shared" si="26"/>
        <v>0</v>
      </c>
      <c r="J59" s="35">
        <f>J62+J60</f>
        <v>1346100</v>
      </c>
      <c r="K59" s="34">
        <f t="shared" si="3"/>
        <v>0</v>
      </c>
      <c r="L59" s="35">
        <f t="shared" si="26"/>
        <v>0</v>
      </c>
      <c r="M59" s="35">
        <f t="shared" si="26"/>
        <v>0</v>
      </c>
      <c r="N59" s="35">
        <f t="shared" si="26"/>
        <v>0</v>
      </c>
      <c r="O59" s="35">
        <f t="shared" si="26"/>
        <v>0</v>
      </c>
      <c r="P59" s="35">
        <f t="shared" si="26"/>
        <v>0</v>
      </c>
      <c r="Q59" s="34">
        <f t="shared" si="4"/>
        <v>1496100</v>
      </c>
    </row>
    <row r="60" spans="2:17" s="13" customFormat="1" ht="31.5" customHeight="1">
      <c r="B60" s="17" t="s">
        <v>213</v>
      </c>
      <c r="C60" s="21" t="s">
        <v>214</v>
      </c>
      <c r="D60" s="21" t="s">
        <v>75</v>
      </c>
      <c r="E60" s="23" t="s">
        <v>215</v>
      </c>
      <c r="F60" s="34">
        <f t="shared" si="2"/>
        <v>150000</v>
      </c>
      <c r="G60" s="35">
        <v>150000</v>
      </c>
      <c r="H60" s="35"/>
      <c r="I60" s="35"/>
      <c r="J60" s="35"/>
      <c r="K60" s="34">
        <f t="shared" si="3"/>
        <v>0</v>
      </c>
      <c r="L60" s="35"/>
      <c r="M60" s="35"/>
      <c r="N60" s="35"/>
      <c r="O60" s="35"/>
      <c r="P60" s="35"/>
      <c r="Q60" s="34">
        <f t="shared" si="4"/>
        <v>150000</v>
      </c>
    </row>
    <row r="61" spans="2:17" s="13" customFormat="1" ht="52.5" customHeight="1">
      <c r="B61" s="17"/>
      <c r="C61" s="21"/>
      <c r="D61" s="21"/>
      <c r="E61" s="32" t="s">
        <v>332</v>
      </c>
      <c r="F61" s="34">
        <f t="shared" si="2"/>
        <v>150000</v>
      </c>
      <c r="G61" s="35">
        <v>150000</v>
      </c>
      <c r="H61" s="35"/>
      <c r="I61" s="35"/>
      <c r="J61" s="35"/>
      <c r="K61" s="34">
        <f t="shared" si="3"/>
        <v>0</v>
      </c>
      <c r="L61" s="35"/>
      <c r="M61" s="35"/>
      <c r="N61" s="35"/>
      <c r="O61" s="35"/>
      <c r="P61" s="35"/>
      <c r="Q61" s="34">
        <f t="shared" si="4"/>
        <v>150000</v>
      </c>
    </row>
    <row r="62" spans="2:17" s="13" customFormat="1" ht="30">
      <c r="B62" s="17" t="s">
        <v>121</v>
      </c>
      <c r="C62" s="21" t="s">
        <v>83</v>
      </c>
      <c r="D62" s="21" t="s">
        <v>75</v>
      </c>
      <c r="E62" s="23" t="s">
        <v>82</v>
      </c>
      <c r="F62" s="34">
        <f>G62+J62</f>
        <v>1346100</v>
      </c>
      <c r="G62" s="35"/>
      <c r="H62" s="35"/>
      <c r="I62" s="35"/>
      <c r="J62" s="35">
        <f>J63+J64+J65+J66+J67</f>
        <v>1346100</v>
      </c>
      <c r="K62" s="34">
        <f t="shared" si="3"/>
        <v>0</v>
      </c>
      <c r="L62" s="34"/>
      <c r="M62" s="34">
        <f>M63</f>
        <v>0</v>
      </c>
      <c r="N62" s="34">
        <f>N63</f>
        <v>0</v>
      </c>
      <c r="O62" s="34">
        <f>O63</f>
        <v>0</v>
      </c>
      <c r="P62" s="34"/>
      <c r="Q62" s="34">
        <f t="shared" si="4"/>
        <v>1346100</v>
      </c>
    </row>
    <row r="63" spans="2:17" s="13" customFormat="1" ht="48" customHeight="1">
      <c r="B63" s="17"/>
      <c r="C63" s="21"/>
      <c r="D63" s="21"/>
      <c r="E63" s="32" t="s">
        <v>332</v>
      </c>
      <c r="F63" s="34">
        <f t="shared" si="2"/>
        <v>1346100</v>
      </c>
      <c r="G63" s="35"/>
      <c r="H63" s="35"/>
      <c r="I63" s="35"/>
      <c r="J63" s="35">
        <f>1146100+100000+100000</f>
        <v>1346100</v>
      </c>
      <c r="K63" s="34">
        <f t="shared" si="3"/>
        <v>0</v>
      </c>
      <c r="L63" s="35"/>
      <c r="M63" s="35"/>
      <c r="N63" s="35"/>
      <c r="O63" s="35"/>
      <c r="P63" s="35"/>
      <c r="Q63" s="34">
        <f t="shared" si="4"/>
        <v>1346100</v>
      </c>
    </row>
    <row r="64" spans="2:17" s="13" customFormat="1" ht="36" customHeight="1" hidden="1">
      <c r="B64" s="17"/>
      <c r="C64" s="21"/>
      <c r="D64" s="21"/>
      <c r="E64" s="32" t="s">
        <v>266</v>
      </c>
      <c r="F64" s="34">
        <f t="shared" si="2"/>
        <v>0</v>
      </c>
      <c r="G64" s="35"/>
      <c r="H64" s="35"/>
      <c r="I64" s="35"/>
      <c r="J64" s="35"/>
      <c r="K64" s="34">
        <f t="shared" si="3"/>
        <v>0</v>
      </c>
      <c r="L64" s="35"/>
      <c r="M64" s="35"/>
      <c r="N64" s="35"/>
      <c r="O64" s="35"/>
      <c r="P64" s="35"/>
      <c r="Q64" s="34">
        <f t="shared" si="4"/>
        <v>0</v>
      </c>
    </row>
    <row r="65" spans="2:17" s="13" customFormat="1" ht="33.75" customHeight="1" hidden="1">
      <c r="B65" s="17"/>
      <c r="C65" s="21"/>
      <c r="D65" s="21"/>
      <c r="E65" s="32" t="s">
        <v>268</v>
      </c>
      <c r="F65" s="34">
        <f t="shared" si="2"/>
        <v>0</v>
      </c>
      <c r="G65" s="35"/>
      <c r="H65" s="35"/>
      <c r="I65" s="35"/>
      <c r="J65" s="35"/>
      <c r="K65" s="34">
        <f t="shared" si="3"/>
        <v>0</v>
      </c>
      <c r="L65" s="35"/>
      <c r="M65" s="35"/>
      <c r="N65" s="35"/>
      <c r="O65" s="35"/>
      <c r="P65" s="35"/>
      <c r="Q65" s="34">
        <f t="shared" si="4"/>
        <v>0</v>
      </c>
    </row>
    <row r="66" spans="2:17" s="13" customFormat="1" ht="33" customHeight="1" hidden="1">
      <c r="B66" s="17"/>
      <c r="C66" s="21"/>
      <c r="D66" s="21"/>
      <c r="E66" s="32" t="s">
        <v>267</v>
      </c>
      <c r="F66" s="34">
        <f t="shared" si="2"/>
        <v>0</v>
      </c>
      <c r="G66" s="35"/>
      <c r="H66" s="35"/>
      <c r="I66" s="35"/>
      <c r="J66" s="35"/>
      <c r="K66" s="34">
        <f t="shared" si="3"/>
        <v>0</v>
      </c>
      <c r="L66" s="35"/>
      <c r="M66" s="35"/>
      <c r="N66" s="35"/>
      <c r="O66" s="35"/>
      <c r="P66" s="35"/>
      <c r="Q66" s="34">
        <f t="shared" si="4"/>
        <v>0</v>
      </c>
    </row>
    <row r="67" spans="2:17" s="13" customFormat="1" ht="27" customHeight="1" hidden="1">
      <c r="B67" s="17"/>
      <c r="C67" s="21"/>
      <c r="D67" s="21"/>
      <c r="E67" s="32" t="s">
        <v>269</v>
      </c>
      <c r="F67" s="34">
        <f t="shared" si="2"/>
        <v>0</v>
      </c>
      <c r="G67" s="35"/>
      <c r="H67" s="35"/>
      <c r="I67" s="35"/>
      <c r="J67" s="35"/>
      <c r="K67" s="34">
        <f t="shared" si="3"/>
        <v>0</v>
      </c>
      <c r="L67" s="35"/>
      <c r="M67" s="35"/>
      <c r="N67" s="35"/>
      <c r="O67" s="35"/>
      <c r="P67" s="35"/>
      <c r="Q67" s="34">
        <f t="shared" si="4"/>
        <v>0</v>
      </c>
    </row>
    <row r="68" spans="2:17" s="13" customFormat="1" ht="24.75" customHeight="1">
      <c r="B68" s="17" t="s">
        <v>122</v>
      </c>
      <c r="C68" s="21" t="s">
        <v>85</v>
      </c>
      <c r="D68" s="21" t="s">
        <v>75</v>
      </c>
      <c r="E68" s="23" t="s">
        <v>84</v>
      </c>
      <c r="F68" s="34">
        <f t="shared" si="2"/>
        <v>16428565</v>
      </c>
      <c r="G68" s="35">
        <v>16428565</v>
      </c>
      <c r="H68" s="35">
        <v>7848510</v>
      </c>
      <c r="I68" s="35">
        <f>215871+3274500</f>
        <v>3490371</v>
      </c>
      <c r="J68" s="35"/>
      <c r="K68" s="34">
        <f t="shared" si="3"/>
        <v>0</v>
      </c>
      <c r="L68" s="35"/>
      <c r="M68" s="35"/>
      <c r="N68" s="35"/>
      <c r="O68" s="35"/>
      <c r="P68" s="35"/>
      <c r="Q68" s="34">
        <f t="shared" si="4"/>
        <v>16428565</v>
      </c>
    </row>
    <row r="69" spans="2:17" s="13" customFormat="1" ht="24.75" customHeight="1" hidden="1">
      <c r="B69" s="17"/>
      <c r="C69" s="21"/>
      <c r="D69" s="21"/>
      <c r="E69" s="32" t="s">
        <v>165</v>
      </c>
      <c r="F69" s="34">
        <f t="shared" si="2"/>
        <v>0</v>
      </c>
      <c r="G69" s="35"/>
      <c r="H69" s="35"/>
      <c r="I69" s="35"/>
      <c r="J69" s="35">
        <f>400000-400000</f>
        <v>0</v>
      </c>
      <c r="K69" s="34">
        <f t="shared" si="3"/>
        <v>0</v>
      </c>
      <c r="L69" s="35"/>
      <c r="M69" s="35"/>
      <c r="N69" s="35"/>
      <c r="O69" s="35"/>
      <c r="P69" s="35"/>
      <c r="Q69" s="34"/>
    </row>
    <row r="70" spans="2:17" s="13" customFormat="1" ht="45" customHeight="1">
      <c r="B70" s="17"/>
      <c r="C70" s="21"/>
      <c r="D70" s="21"/>
      <c r="E70" s="32" t="s">
        <v>330</v>
      </c>
      <c r="F70" s="34">
        <f t="shared" si="2"/>
        <v>50000</v>
      </c>
      <c r="G70" s="35">
        <v>50000</v>
      </c>
      <c r="H70" s="35"/>
      <c r="I70" s="35"/>
      <c r="J70" s="35"/>
      <c r="K70" s="34">
        <f t="shared" si="3"/>
        <v>0</v>
      </c>
      <c r="L70" s="35"/>
      <c r="M70" s="35"/>
      <c r="N70" s="35"/>
      <c r="O70" s="35"/>
      <c r="P70" s="35"/>
      <c r="Q70" s="34">
        <f t="shared" si="4"/>
        <v>50000</v>
      </c>
    </row>
    <row r="71" spans="2:17" s="13" customFormat="1" ht="18.75" customHeight="1">
      <c r="B71" s="17"/>
      <c r="C71" s="21"/>
      <c r="D71" s="21"/>
      <c r="E71" s="32" t="s">
        <v>311</v>
      </c>
      <c r="F71" s="34">
        <f t="shared" si="2"/>
        <v>3274500</v>
      </c>
      <c r="G71" s="35">
        <v>3274500</v>
      </c>
      <c r="H71" s="35"/>
      <c r="I71" s="35">
        <v>3274500</v>
      </c>
      <c r="J71" s="35"/>
      <c r="K71" s="34">
        <f t="shared" si="3"/>
        <v>0</v>
      </c>
      <c r="L71" s="35"/>
      <c r="M71" s="35"/>
      <c r="N71" s="35"/>
      <c r="O71" s="35"/>
      <c r="P71" s="35"/>
      <c r="Q71" s="34">
        <f t="shared" si="4"/>
        <v>3274500</v>
      </c>
    </row>
    <row r="72" spans="2:17" s="13" customFormat="1" ht="63" customHeight="1" hidden="1">
      <c r="B72" s="17"/>
      <c r="C72" s="21"/>
      <c r="D72" s="21"/>
      <c r="E72" s="32" t="s">
        <v>278</v>
      </c>
      <c r="F72" s="34"/>
      <c r="G72" s="35"/>
      <c r="H72" s="35"/>
      <c r="I72" s="35"/>
      <c r="J72" s="35"/>
      <c r="K72" s="34">
        <f t="shared" si="3"/>
        <v>0</v>
      </c>
      <c r="L72" s="35"/>
      <c r="M72" s="35"/>
      <c r="N72" s="35"/>
      <c r="O72" s="35"/>
      <c r="P72" s="35"/>
      <c r="Q72" s="34">
        <f t="shared" si="4"/>
        <v>0</v>
      </c>
    </row>
    <row r="73" spans="1:17" s="13" customFormat="1" ht="15.75" hidden="1">
      <c r="A73" s="13">
        <v>180410</v>
      </c>
      <c r="B73" s="17" t="s">
        <v>123</v>
      </c>
      <c r="C73" s="21" t="s">
        <v>86</v>
      </c>
      <c r="D73" s="21" t="s">
        <v>88</v>
      </c>
      <c r="E73" s="23" t="s">
        <v>87</v>
      </c>
      <c r="F73" s="34">
        <f t="shared" si="2"/>
        <v>0</v>
      </c>
      <c r="G73" s="35"/>
      <c r="H73" s="35"/>
      <c r="I73" s="35"/>
      <c r="J73" s="35"/>
      <c r="K73" s="34">
        <f t="shared" si="3"/>
        <v>0</v>
      </c>
      <c r="L73" s="35"/>
      <c r="M73" s="35"/>
      <c r="N73" s="35"/>
      <c r="O73" s="35"/>
      <c r="P73" s="35"/>
      <c r="Q73" s="34">
        <f t="shared" si="4"/>
        <v>0</v>
      </c>
    </row>
    <row r="74" spans="2:17" s="13" customFormat="1" ht="33" customHeight="1" hidden="1">
      <c r="B74" s="39" t="s">
        <v>286</v>
      </c>
      <c r="C74" s="11">
        <v>7310</v>
      </c>
      <c r="D74" s="21" t="s">
        <v>19</v>
      </c>
      <c r="E74" s="23" t="s">
        <v>287</v>
      </c>
      <c r="F74" s="34">
        <f t="shared" si="2"/>
        <v>0</v>
      </c>
      <c r="G74" s="34"/>
      <c r="H74" s="34">
        <f aca="true" t="shared" si="27" ref="H74:O74">H75+H76+H77</f>
        <v>0</v>
      </c>
      <c r="I74" s="34">
        <f t="shared" si="27"/>
        <v>0</v>
      </c>
      <c r="J74" s="34">
        <f t="shared" si="27"/>
        <v>0</v>
      </c>
      <c r="K74" s="34">
        <f t="shared" si="3"/>
        <v>0</v>
      </c>
      <c r="L74" s="34"/>
      <c r="M74" s="34">
        <f t="shared" si="27"/>
        <v>0</v>
      </c>
      <c r="N74" s="34">
        <f t="shared" si="27"/>
        <v>0</v>
      </c>
      <c r="O74" s="34">
        <f t="shared" si="27"/>
        <v>0</v>
      </c>
      <c r="P74" s="34"/>
      <c r="Q74" s="34">
        <f t="shared" si="4"/>
        <v>0</v>
      </c>
    </row>
    <row r="75" spans="2:17" s="13" customFormat="1" ht="27.75" customHeight="1" hidden="1">
      <c r="B75" s="17" t="s">
        <v>303</v>
      </c>
      <c r="C75" s="21" t="s">
        <v>233</v>
      </c>
      <c r="D75" s="21" t="s">
        <v>232</v>
      </c>
      <c r="E75" s="23" t="s">
        <v>294</v>
      </c>
      <c r="F75" s="34">
        <f t="shared" si="2"/>
        <v>0</v>
      </c>
      <c r="G75" s="35"/>
      <c r="H75" s="35"/>
      <c r="I75" s="35"/>
      <c r="J75" s="35"/>
      <c r="K75" s="34">
        <f t="shared" si="3"/>
        <v>0</v>
      </c>
      <c r="L75" s="35"/>
      <c r="M75" s="35"/>
      <c r="N75" s="35"/>
      <c r="O75" s="35"/>
      <c r="P75" s="35"/>
      <c r="Q75" s="34">
        <f t="shared" si="4"/>
        <v>0</v>
      </c>
    </row>
    <row r="76" spans="2:17" s="13" customFormat="1" ht="57" customHeight="1" hidden="1">
      <c r="B76" s="39"/>
      <c r="C76" s="11"/>
      <c r="D76" s="21"/>
      <c r="E76" s="32"/>
      <c r="F76" s="34"/>
      <c r="G76" s="35"/>
      <c r="H76" s="35"/>
      <c r="I76" s="35"/>
      <c r="J76" s="35"/>
      <c r="K76" s="34">
        <f t="shared" si="3"/>
        <v>0</v>
      </c>
      <c r="L76" s="35"/>
      <c r="M76" s="35"/>
      <c r="N76" s="35"/>
      <c r="O76" s="35"/>
      <c r="P76" s="35">
        <f>127686-127686</f>
        <v>0</v>
      </c>
      <c r="Q76" s="34">
        <f t="shared" si="4"/>
        <v>0</v>
      </c>
    </row>
    <row r="77" spans="2:17" s="13" customFormat="1" ht="54" customHeight="1" hidden="1">
      <c r="B77" s="39"/>
      <c r="C77" s="11"/>
      <c r="D77" s="21"/>
      <c r="E77" s="32"/>
      <c r="F77" s="34"/>
      <c r="G77" s="35"/>
      <c r="H77" s="35"/>
      <c r="I77" s="35"/>
      <c r="J77" s="35"/>
      <c r="K77" s="34">
        <f t="shared" si="3"/>
        <v>0</v>
      </c>
      <c r="L77" s="35">
        <f>1715471-1715471</f>
        <v>0</v>
      </c>
      <c r="M77" s="35"/>
      <c r="N77" s="35"/>
      <c r="O77" s="35"/>
      <c r="P77" s="35">
        <f>1715471-1715471</f>
        <v>0</v>
      </c>
      <c r="Q77" s="34">
        <f t="shared" si="4"/>
        <v>0</v>
      </c>
    </row>
    <row r="78" spans="2:17" s="13" customFormat="1" ht="41.25" customHeight="1" hidden="1">
      <c r="B78" s="39" t="s">
        <v>236</v>
      </c>
      <c r="C78" s="11">
        <v>7370</v>
      </c>
      <c r="D78" s="21" t="s">
        <v>19</v>
      </c>
      <c r="E78" s="23" t="s">
        <v>237</v>
      </c>
      <c r="F78" s="34">
        <f t="shared" si="2"/>
        <v>0</v>
      </c>
      <c r="G78" s="35"/>
      <c r="H78" s="35"/>
      <c r="I78" s="35"/>
      <c r="J78" s="35"/>
      <c r="K78" s="34"/>
      <c r="L78" s="35"/>
      <c r="M78" s="35"/>
      <c r="N78" s="35"/>
      <c r="O78" s="35"/>
      <c r="P78" s="35"/>
      <c r="Q78" s="34">
        <f t="shared" si="4"/>
        <v>0</v>
      </c>
    </row>
    <row r="79" spans="2:17" s="13" customFormat="1" ht="55.5" customHeight="1" hidden="1">
      <c r="B79" s="39"/>
      <c r="C79" s="11"/>
      <c r="D79" s="21"/>
      <c r="E79" s="32" t="s">
        <v>238</v>
      </c>
      <c r="F79" s="34">
        <f t="shared" si="2"/>
        <v>0</v>
      </c>
      <c r="G79" s="35"/>
      <c r="H79" s="35"/>
      <c r="I79" s="35"/>
      <c r="J79" s="35"/>
      <c r="K79" s="34"/>
      <c r="L79" s="35"/>
      <c r="M79" s="35"/>
      <c r="N79" s="35"/>
      <c r="O79" s="35"/>
      <c r="P79" s="35"/>
      <c r="Q79" s="34">
        <f t="shared" si="4"/>
        <v>0</v>
      </c>
    </row>
    <row r="80" spans="2:17" s="13" customFormat="1" ht="30" customHeight="1">
      <c r="B80" s="17" t="s">
        <v>202</v>
      </c>
      <c r="C80" s="21" t="s">
        <v>203</v>
      </c>
      <c r="D80" s="21"/>
      <c r="E80" s="23" t="s">
        <v>204</v>
      </c>
      <c r="F80" s="34">
        <f>F81+F82</f>
        <v>2736200</v>
      </c>
      <c r="G80" s="34">
        <f aca="true" t="shared" si="28" ref="G80:P80">G81+G82</f>
        <v>2736200</v>
      </c>
      <c r="H80" s="34">
        <f t="shared" si="28"/>
        <v>0</v>
      </c>
      <c r="I80" s="34">
        <f t="shared" si="28"/>
        <v>0</v>
      </c>
      <c r="J80" s="34">
        <f t="shared" si="28"/>
        <v>0</v>
      </c>
      <c r="K80" s="34">
        <f t="shared" si="28"/>
        <v>0</v>
      </c>
      <c r="L80" s="34">
        <f t="shared" si="28"/>
        <v>0</v>
      </c>
      <c r="M80" s="34">
        <f t="shared" si="28"/>
        <v>0</v>
      </c>
      <c r="N80" s="34">
        <f t="shared" si="28"/>
        <v>0</v>
      </c>
      <c r="O80" s="34">
        <f t="shared" si="28"/>
        <v>0</v>
      </c>
      <c r="P80" s="34">
        <f t="shared" si="28"/>
        <v>0</v>
      </c>
      <c r="Q80" s="34">
        <f t="shared" si="4"/>
        <v>2736200</v>
      </c>
    </row>
    <row r="81" spans="2:17" s="13" customFormat="1" ht="48" customHeight="1">
      <c r="B81" s="17" t="s">
        <v>124</v>
      </c>
      <c r="C81" s="21" t="s">
        <v>89</v>
      </c>
      <c r="D81" s="21" t="s">
        <v>37</v>
      </c>
      <c r="E81" s="23" t="s">
        <v>90</v>
      </c>
      <c r="F81" s="34">
        <f t="shared" si="2"/>
        <v>2736200</v>
      </c>
      <c r="G81" s="35">
        <f>2733400+2800</f>
        <v>2736200</v>
      </c>
      <c r="H81" s="35"/>
      <c r="I81" s="35"/>
      <c r="J81" s="35"/>
      <c r="K81" s="34">
        <f t="shared" si="3"/>
        <v>0</v>
      </c>
      <c r="L81" s="35"/>
      <c r="M81" s="35"/>
      <c r="N81" s="35"/>
      <c r="O81" s="35"/>
      <c r="P81" s="35"/>
      <c r="Q81" s="34">
        <f t="shared" si="4"/>
        <v>2736200</v>
      </c>
    </row>
    <row r="82" spans="2:17" s="13" customFormat="1" ht="52.5" customHeight="1" hidden="1">
      <c r="B82" s="17" t="s">
        <v>249</v>
      </c>
      <c r="C82" s="21" t="s">
        <v>250</v>
      </c>
      <c r="D82" s="21" t="s">
        <v>37</v>
      </c>
      <c r="E82" s="23" t="s">
        <v>251</v>
      </c>
      <c r="F82" s="34">
        <f t="shared" si="2"/>
        <v>0</v>
      </c>
      <c r="G82" s="35"/>
      <c r="H82" s="35"/>
      <c r="I82" s="35"/>
      <c r="J82" s="35"/>
      <c r="K82" s="34">
        <f t="shared" si="3"/>
        <v>0</v>
      </c>
      <c r="L82" s="35"/>
      <c r="M82" s="35"/>
      <c r="N82" s="35"/>
      <c r="O82" s="35"/>
      <c r="P82" s="35"/>
      <c r="Q82" s="34">
        <f t="shared" si="4"/>
        <v>0</v>
      </c>
    </row>
    <row r="83" spans="2:17" s="13" customFormat="1" ht="111.75" customHeight="1" hidden="1">
      <c r="B83" s="17"/>
      <c r="C83" s="21"/>
      <c r="D83" s="21"/>
      <c r="E83" s="32" t="s">
        <v>282</v>
      </c>
      <c r="F83" s="34">
        <f t="shared" si="2"/>
        <v>0</v>
      </c>
      <c r="G83" s="35"/>
      <c r="H83" s="35"/>
      <c r="I83" s="35"/>
      <c r="J83" s="35"/>
      <c r="K83" s="34">
        <f t="shared" si="3"/>
        <v>0</v>
      </c>
      <c r="L83" s="35"/>
      <c r="M83" s="35"/>
      <c r="N83" s="35"/>
      <c r="O83" s="35"/>
      <c r="P83" s="35"/>
      <c r="Q83" s="34">
        <f t="shared" si="4"/>
        <v>0</v>
      </c>
    </row>
    <row r="84" spans="2:17" s="13" customFormat="1" ht="48" customHeight="1" hidden="1">
      <c r="B84" s="17" t="s">
        <v>289</v>
      </c>
      <c r="C84" s="21" t="s">
        <v>290</v>
      </c>
      <c r="D84" s="21" t="s">
        <v>291</v>
      </c>
      <c r="E84" s="23" t="s">
        <v>292</v>
      </c>
      <c r="F84" s="34">
        <f t="shared" si="2"/>
        <v>0</v>
      </c>
      <c r="G84" s="35"/>
      <c r="H84" s="35"/>
      <c r="I84" s="35"/>
      <c r="J84" s="35"/>
      <c r="K84" s="34"/>
      <c r="L84" s="35"/>
      <c r="M84" s="35"/>
      <c r="N84" s="35"/>
      <c r="O84" s="35"/>
      <c r="P84" s="35"/>
      <c r="Q84" s="34">
        <f t="shared" si="4"/>
        <v>0</v>
      </c>
    </row>
    <row r="85" spans="2:17" s="13" customFormat="1" ht="60.75" customHeight="1" hidden="1">
      <c r="B85" s="17"/>
      <c r="C85" s="21"/>
      <c r="D85" s="21"/>
      <c r="E85" s="32" t="s">
        <v>293</v>
      </c>
      <c r="F85" s="34">
        <f t="shared" si="2"/>
        <v>0</v>
      </c>
      <c r="G85" s="35"/>
      <c r="H85" s="35"/>
      <c r="I85" s="35"/>
      <c r="J85" s="35"/>
      <c r="K85" s="34"/>
      <c r="L85" s="35"/>
      <c r="M85" s="35"/>
      <c r="N85" s="35"/>
      <c r="O85" s="35"/>
      <c r="P85" s="35"/>
      <c r="Q85" s="34">
        <f t="shared" si="4"/>
        <v>0</v>
      </c>
    </row>
    <row r="86" spans="2:17" s="13" customFormat="1" ht="30.75" customHeight="1">
      <c r="B86" s="17" t="s">
        <v>125</v>
      </c>
      <c r="C86" s="21" t="s">
        <v>56</v>
      </c>
      <c r="D86" s="21" t="s">
        <v>19</v>
      </c>
      <c r="E86" s="23" t="s">
        <v>91</v>
      </c>
      <c r="F86" s="34">
        <f t="shared" si="2"/>
        <v>36800</v>
      </c>
      <c r="G86" s="35">
        <v>36800</v>
      </c>
      <c r="H86" s="35"/>
      <c r="I86" s="35"/>
      <c r="J86" s="35"/>
      <c r="K86" s="34">
        <f t="shared" si="3"/>
        <v>0</v>
      </c>
      <c r="L86" s="35"/>
      <c r="M86" s="35"/>
      <c r="N86" s="35"/>
      <c r="O86" s="35"/>
      <c r="P86" s="35"/>
      <c r="Q86" s="34">
        <f t="shared" si="4"/>
        <v>36800</v>
      </c>
    </row>
    <row r="87" spans="2:17" s="13" customFormat="1" ht="30.75" customHeight="1">
      <c r="B87" s="17" t="s">
        <v>205</v>
      </c>
      <c r="C87" s="21" t="s">
        <v>206</v>
      </c>
      <c r="D87" s="21"/>
      <c r="E87" s="23" t="s">
        <v>207</v>
      </c>
      <c r="F87" s="34">
        <f>F88</f>
        <v>10938600</v>
      </c>
      <c r="G87" s="35">
        <f aca="true" t="shared" si="29" ref="G87:P87">G88</f>
        <v>0</v>
      </c>
      <c r="H87" s="35">
        <f t="shared" si="29"/>
        <v>0</v>
      </c>
      <c r="I87" s="35">
        <f t="shared" si="29"/>
        <v>0</v>
      </c>
      <c r="J87" s="35">
        <f t="shared" si="29"/>
        <v>10938600</v>
      </c>
      <c r="K87" s="34">
        <f t="shared" si="29"/>
        <v>0</v>
      </c>
      <c r="L87" s="35">
        <f t="shared" si="29"/>
        <v>0</v>
      </c>
      <c r="M87" s="35">
        <f t="shared" si="29"/>
        <v>0</v>
      </c>
      <c r="N87" s="35">
        <f t="shared" si="29"/>
        <v>0</v>
      </c>
      <c r="O87" s="35">
        <f t="shared" si="29"/>
        <v>0</v>
      </c>
      <c r="P87" s="35">
        <f t="shared" si="29"/>
        <v>0</v>
      </c>
      <c r="Q87" s="34">
        <f t="shared" si="4"/>
        <v>10938600</v>
      </c>
    </row>
    <row r="88" spans="2:17" s="13" customFormat="1" ht="36.75" customHeight="1">
      <c r="B88" s="17" t="s">
        <v>126</v>
      </c>
      <c r="C88" s="21" t="s">
        <v>43</v>
      </c>
      <c r="D88" s="21" t="s">
        <v>19</v>
      </c>
      <c r="E88" s="23" t="s">
        <v>44</v>
      </c>
      <c r="F88" s="34">
        <f t="shared" si="2"/>
        <v>10938600</v>
      </c>
      <c r="G88" s="35">
        <f>G89</f>
        <v>0</v>
      </c>
      <c r="H88" s="35">
        <f aca="true" t="shared" si="30" ref="H88:P88">H89</f>
        <v>0</v>
      </c>
      <c r="I88" s="35">
        <f t="shared" si="30"/>
        <v>0</v>
      </c>
      <c r="J88" s="35">
        <f t="shared" si="30"/>
        <v>10938600</v>
      </c>
      <c r="K88" s="34">
        <f t="shared" si="3"/>
        <v>0</v>
      </c>
      <c r="L88" s="35">
        <f t="shared" si="30"/>
        <v>0</v>
      </c>
      <c r="M88" s="35">
        <f t="shared" si="30"/>
        <v>0</v>
      </c>
      <c r="N88" s="35">
        <f t="shared" si="30"/>
        <v>0</v>
      </c>
      <c r="O88" s="35">
        <f t="shared" si="30"/>
        <v>0</v>
      </c>
      <c r="P88" s="35">
        <f t="shared" si="30"/>
        <v>0</v>
      </c>
      <c r="Q88" s="34">
        <f t="shared" si="4"/>
        <v>10938600</v>
      </c>
    </row>
    <row r="89" spans="2:17" s="13" customFormat="1" ht="48.75" customHeight="1">
      <c r="B89" s="17"/>
      <c r="C89" s="21"/>
      <c r="D89" s="21"/>
      <c r="E89" s="38" t="s">
        <v>321</v>
      </c>
      <c r="F89" s="34">
        <f t="shared" si="2"/>
        <v>10938600</v>
      </c>
      <c r="G89" s="35"/>
      <c r="H89" s="35"/>
      <c r="I89" s="35"/>
      <c r="J89" s="35">
        <v>10938600</v>
      </c>
      <c r="K89" s="34">
        <f t="shared" si="3"/>
        <v>0</v>
      </c>
      <c r="L89" s="35"/>
      <c r="M89" s="35"/>
      <c r="N89" s="35"/>
      <c r="O89" s="35"/>
      <c r="P89" s="35"/>
      <c r="Q89" s="34">
        <f t="shared" si="4"/>
        <v>10938600</v>
      </c>
    </row>
    <row r="90" spans="2:17" s="13" customFormat="1" ht="30">
      <c r="B90" s="17" t="s">
        <v>127</v>
      </c>
      <c r="C90" s="21" t="s">
        <v>45</v>
      </c>
      <c r="D90" s="21" t="s">
        <v>3</v>
      </c>
      <c r="E90" s="23" t="s">
        <v>69</v>
      </c>
      <c r="F90" s="34">
        <f t="shared" si="2"/>
        <v>1196600</v>
      </c>
      <c r="G90" s="35">
        <f>G91</f>
        <v>1196600</v>
      </c>
      <c r="H90" s="35">
        <f aca="true" t="shared" si="31" ref="H90:P90">H91</f>
        <v>0</v>
      </c>
      <c r="I90" s="35">
        <f t="shared" si="31"/>
        <v>0</v>
      </c>
      <c r="J90" s="35">
        <f t="shared" si="31"/>
        <v>0</v>
      </c>
      <c r="K90" s="34">
        <f t="shared" si="31"/>
        <v>0</v>
      </c>
      <c r="L90" s="35">
        <f t="shared" si="31"/>
        <v>0</v>
      </c>
      <c r="M90" s="35">
        <f t="shared" si="31"/>
        <v>0</v>
      </c>
      <c r="N90" s="35">
        <f t="shared" si="31"/>
        <v>0</v>
      </c>
      <c r="O90" s="35">
        <f t="shared" si="31"/>
        <v>0</v>
      </c>
      <c r="P90" s="35">
        <f t="shared" si="31"/>
        <v>0</v>
      </c>
      <c r="Q90" s="34">
        <f t="shared" si="4"/>
        <v>1196600</v>
      </c>
    </row>
    <row r="91" spans="2:17" s="13" customFormat="1" ht="60">
      <c r="B91" s="17"/>
      <c r="C91" s="21"/>
      <c r="D91" s="21"/>
      <c r="E91" s="38" t="s">
        <v>322</v>
      </c>
      <c r="F91" s="34">
        <f t="shared" si="2"/>
        <v>1196600</v>
      </c>
      <c r="G91" s="35">
        <v>1196600</v>
      </c>
      <c r="H91" s="35"/>
      <c r="I91" s="35"/>
      <c r="J91" s="35"/>
      <c r="K91" s="34">
        <f t="shared" si="3"/>
        <v>0</v>
      </c>
      <c r="L91" s="35"/>
      <c r="M91" s="35"/>
      <c r="N91" s="35"/>
      <c r="O91" s="35"/>
      <c r="P91" s="35"/>
      <c r="Q91" s="34">
        <f t="shared" si="4"/>
        <v>1196600</v>
      </c>
    </row>
    <row r="92" spans="2:17" s="13" customFormat="1" ht="15.75">
      <c r="B92" s="17" t="s">
        <v>128</v>
      </c>
      <c r="C92" s="21" t="s">
        <v>92</v>
      </c>
      <c r="D92" s="21" t="s">
        <v>3</v>
      </c>
      <c r="E92" s="23" t="s">
        <v>323</v>
      </c>
      <c r="F92" s="34">
        <f t="shared" si="2"/>
        <v>1833600</v>
      </c>
      <c r="G92" s="35">
        <v>1833600</v>
      </c>
      <c r="H92" s="35">
        <v>1372200</v>
      </c>
      <c r="I92" s="35">
        <v>111700</v>
      </c>
      <c r="J92" s="35"/>
      <c r="K92" s="34">
        <f t="shared" si="3"/>
        <v>0</v>
      </c>
      <c r="L92" s="35"/>
      <c r="M92" s="35"/>
      <c r="N92" s="35"/>
      <c r="O92" s="35"/>
      <c r="P92" s="35"/>
      <c r="Q92" s="34">
        <f t="shared" si="4"/>
        <v>1833600</v>
      </c>
    </row>
    <row r="93" spans="2:17" s="13" customFormat="1" ht="15.75" hidden="1">
      <c r="B93" s="17" t="s">
        <v>239</v>
      </c>
      <c r="C93" s="21" t="s">
        <v>240</v>
      </c>
      <c r="D93" s="21" t="s">
        <v>242</v>
      </c>
      <c r="E93" s="23" t="s">
        <v>241</v>
      </c>
      <c r="F93" s="34"/>
      <c r="G93" s="35"/>
      <c r="H93" s="35"/>
      <c r="I93" s="35"/>
      <c r="J93" s="35"/>
      <c r="K93" s="34">
        <f t="shared" si="3"/>
        <v>0</v>
      </c>
      <c r="L93" s="35"/>
      <c r="M93" s="35"/>
      <c r="N93" s="35"/>
      <c r="O93" s="35"/>
      <c r="P93" s="35"/>
      <c r="Q93" s="34">
        <f t="shared" si="4"/>
        <v>0</v>
      </c>
    </row>
    <row r="94" spans="2:17" s="13" customFormat="1" ht="15.75" hidden="1">
      <c r="B94" s="17"/>
      <c r="C94" s="21"/>
      <c r="D94" s="21"/>
      <c r="E94" s="38" t="s">
        <v>164</v>
      </c>
      <c r="F94" s="34"/>
      <c r="G94" s="35"/>
      <c r="H94" s="35"/>
      <c r="I94" s="35"/>
      <c r="J94" s="35"/>
      <c r="K94" s="34">
        <f t="shared" si="3"/>
        <v>0</v>
      </c>
      <c r="L94" s="35"/>
      <c r="M94" s="35"/>
      <c r="N94" s="35"/>
      <c r="O94" s="35"/>
      <c r="P94" s="35"/>
      <c r="Q94" s="34">
        <f t="shared" si="4"/>
        <v>0</v>
      </c>
    </row>
    <row r="95" spans="2:17" s="13" customFormat="1" ht="15.75">
      <c r="B95" s="17" t="s">
        <v>160</v>
      </c>
      <c r="C95" s="21" t="s">
        <v>161</v>
      </c>
      <c r="D95" s="21" t="s">
        <v>162</v>
      </c>
      <c r="E95" s="23" t="s">
        <v>163</v>
      </c>
      <c r="F95" s="34">
        <f>F96</f>
        <v>0</v>
      </c>
      <c r="G95" s="35">
        <f aca="true" t="shared" si="32" ref="G95:P95">G96</f>
        <v>0</v>
      </c>
      <c r="H95" s="35">
        <f t="shared" si="32"/>
        <v>0</v>
      </c>
      <c r="I95" s="35">
        <f t="shared" si="32"/>
        <v>0</v>
      </c>
      <c r="J95" s="35">
        <f t="shared" si="32"/>
        <v>0</v>
      </c>
      <c r="K95" s="34">
        <f t="shared" si="32"/>
        <v>118000</v>
      </c>
      <c r="L95" s="35">
        <f t="shared" si="32"/>
        <v>0</v>
      </c>
      <c r="M95" s="35">
        <f t="shared" si="32"/>
        <v>118000</v>
      </c>
      <c r="N95" s="35">
        <f t="shared" si="32"/>
        <v>0</v>
      </c>
      <c r="O95" s="35">
        <f t="shared" si="32"/>
        <v>0</v>
      </c>
      <c r="P95" s="35">
        <f t="shared" si="32"/>
        <v>0</v>
      </c>
      <c r="Q95" s="34">
        <f t="shared" si="4"/>
        <v>118000</v>
      </c>
    </row>
    <row r="96" spans="2:17" s="13" customFormat="1" ht="15.75">
      <c r="B96" s="17"/>
      <c r="C96" s="21"/>
      <c r="D96" s="21"/>
      <c r="E96" s="38" t="s">
        <v>329</v>
      </c>
      <c r="F96" s="34">
        <f>G96+J96</f>
        <v>0</v>
      </c>
      <c r="G96" s="35"/>
      <c r="H96" s="35"/>
      <c r="I96" s="35"/>
      <c r="J96" s="35"/>
      <c r="K96" s="34">
        <f>M96+P96</f>
        <v>118000</v>
      </c>
      <c r="L96" s="35"/>
      <c r="M96" s="35">
        <v>118000</v>
      </c>
      <c r="N96" s="35"/>
      <c r="O96" s="35"/>
      <c r="P96" s="35"/>
      <c r="Q96" s="34">
        <f t="shared" si="4"/>
        <v>118000</v>
      </c>
    </row>
    <row r="97" spans="1:17" s="13" customFormat="1" ht="18.75" customHeight="1">
      <c r="A97" s="13">
        <v>120100</v>
      </c>
      <c r="B97" s="17" t="s">
        <v>129</v>
      </c>
      <c r="C97" s="21" t="s">
        <v>41</v>
      </c>
      <c r="D97" s="21" t="s">
        <v>26</v>
      </c>
      <c r="E97" s="23" t="s">
        <v>42</v>
      </c>
      <c r="F97" s="34">
        <f t="shared" si="2"/>
        <v>779400</v>
      </c>
      <c r="G97" s="35">
        <f>G98</f>
        <v>779400</v>
      </c>
      <c r="H97" s="35">
        <f aca="true" t="shared" si="33" ref="H97:P97">H98</f>
        <v>0</v>
      </c>
      <c r="I97" s="35">
        <f t="shared" si="33"/>
        <v>0</v>
      </c>
      <c r="J97" s="35">
        <f t="shared" si="33"/>
        <v>0</v>
      </c>
      <c r="K97" s="34">
        <f t="shared" si="33"/>
        <v>0</v>
      </c>
      <c r="L97" s="35">
        <f t="shared" si="33"/>
        <v>0</v>
      </c>
      <c r="M97" s="35">
        <f t="shared" si="33"/>
        <v>0</v>
      </c>
      <c r="N97" s="35">
        <f t="shared" si="33"/>
        <v>0</v>
      </c>
      <c r="O97" s="35">
        <f t="shared" si="33"/>
        <v>0</v>
      </c>
      <c r="P97" s="35">
        <f t="shared" si="33"/>
        <v>0</v>
      </c>
      <c r="Q97" s="34">
        <f t="shared" si="4"/>
        <v>779400</v>
      </c>
    </row>
    <row r="98" spans="2:17" s="13" customFormat="1" ht="39" customHeight="1">
      <c r="B98" s="17"/>
      <c r="C98" s="21"/>
      <c r="D98" s="21"/>
      <c r="E98" s="38" t="s">
        <v>317</v>
      </c>
      <c r="F98" s="34">
        <f t="shared" si="2"/>
        <v>779400</v>
      </c>
      <c r="G98" s="35">
        <v>779400</v>
      </c>
      <c r="H98" s="35"/>
      <c r="I98" s="35"/>
      <c r="J98" s="35"/>
      <c r="K98" s="34">
        <f t="shared" si="3"/>
        <v>0</v>
      </c>
      <c r="L98" s="35"/>
      <c r="M98" s="35"/>
      <c r="N98" s="35"/>
      <c r="O98" s="35"/>
      <c r="P98" s="35"/>
      <c r="Q98" s="34">
        <f t="shared" si="4"/>
        <v>779400</v>
      </c>
    </row>
    <row r="99" spans="6:17" s="13" customFormat="1" ht="21" customHeight="1" hidden="1">
      <c r="F99" s="34">
        <f>F100</f>
        <v>0</v>
      </c>
      <c r="G99" s="35"/>
      <c r="H99" s="35"/>
      <c r="I99" s="35"/>
      <c r="J99" s="35"/>
      <c r="K99" s="34">
        <f t="shared" si="3"/>
        <v>0</v>
      </c>
      <c r="L99" s="35"/>
      <c r="M99" s="35"/>
      <c r="N99" s="35"/>
      <c r="O99" s="35"/>
      <c r="P99" s="35"/>
      <c r="Q99" s="34">
        <f t="shared" si="4"/>
        <v>0</v>
      </c>
    </row>
    <row r="100" spans="6:17" s="13" customFormat="1" ht="36" customHeight="1" hidden="1">
      <c r="F100" s="34"/>
      <c r="G100" s="35"/>
      <c r="H100" s="35"/>
      <c r="I100" s="35"/>
      <c r="J100" s="35"/>
      <c r="K100" s="34"/>
      <c r="L100" s="35"/>
      <c r="M100" s="35"/>
      <c r="N100" s="35"/>
      <c r="O100" s="35"/>
      <c r="P100" s="35"/>
      <c r="Q100" s="34">
        <f t="shared" si="4"/>
        <v>0</v>
      </c>
    </row>
    <row r="101" spans="2:17" s="13" customFormat="1" ht="26.25" customHeight="1">
      <c r="B101" s="33" t="s">
        <v>46</v>
      </c>
      <c r="C101" s="36"/>
      <c r="D101" s="36"/>
      <c r="E101" s="43" t="s">
        <v>93</v>
      </c>
      <c r="F101" s="34">
        <f>F102</f>
        <v>200218672</v>
      </c>
      <c r="G101" s="34">
        <f aca="true" t="shared" si="34" ref="G101:P101">G102</f>
        <v>200218672</v>
      </c>
      <c r="H101" s="34">
        <f t="shared" si="34"/>
        <v>133145960</v>
      </c>
      <c r="I101" s="34">
        <f t="shared" si="34"/>
        <v>28900000</v>
      </c>
      <c r="J101" s="34">
        <f t="shared" si="34"/>
        <v>0</v>
      </c>
      <c r="K101" s="34">
        <f t="shared" si="3"/>
        <v>3773600</v>
      </c>
      <c r="L101" s="34">
        <f t="shared" si="34"/>
        <v>0</v>
      </c>
      <c r="M101" s="34">
        <f t="shared" si="34"/>
        <v>3773600</v>
      </c>
      <c r="N101" s="34">
        <f t="shared" si="34"/>
        <v>557400</v>
      </c>
      <c r="O101" s="34">
        <f t="shared" si="34"/>
        <v>35400</v>
      </c>
      <c r="P101" s="34">
        <f t="shared" si="34"/>
        <v>0</v>
      </c>
      <c r="Q101" s="34">
        <f t="shared" si="4"/>
        <v>203992272</v>
      </c>
    </row>
    <row r="102" spans="2:17" s="13" customFormat="1" ht="15.75">
      <c r="B102" s="17" t="s">
        <v>47</v>
      </c>
      <c r="C102" s="36"/>
      <c r="D102" s="36"/>
      <c r="E102" s="43" t="s">
        <v>94</v>
      </c>
      <c r="F102" s="34">
        <f>F105+F107+F111+F115+F116+F117+F121+F123+F128+F130+F129+F124+F113+F106</f>
        <v>200218672</v>
      </c>
      <c r="G102" s="34">
        <f aca="true" t="shared" si="35" ref="G102:P102">G105+G107+G111+G115+G116+G117+G121+G123+G128+G130+G129+G124+G113+G106</f>
        <v>200218672</v>
      </c>
      <c r="H102" s="34">
        <f t="shared" si="35"/>
        <v>133145960</v>
      </c>
      <c r="I102" s="34">
        <f t="shared" si="35"/>
        <v>28900000</v>
      </c>
      <c r="J102" s="34">
        <f t="shared" si="35"/>
        <v>0</v>
      </c>
      <c r="K102" s="34">
        <f t="shared" si="35"/>
        <v>3773600</v>
      </c>
      <c r="L102" s="34">
        <f t="shared" si="35"/>
        <v>0</v>
      </c>
      <c r="M102" s="34">
        <f t="shared" si="35"/>
        <v>3773600</v>
      </c>
      <c r="N102" s="34">
        <f t="shared" si="35"/>
        <v>557400</v>
      </c>
      <c r="O102" s="34">
        <f t="shared" si="35"/>
        <v>35400</v>
      </c>
      <c r="P102" s="34">
        <f t="shared" si="35"/>
        <v>0</v>
      </c>
      <c r="Q102" s="34">
        <f t="shared" si="4"/>
        <v>203992272</v>
      </c>
    </row>
    <row r="103" spans="2:17" s="13" customFormat="1" ht="30" hidden="1">
      <c r="B103" s="36"/>
      <c r="C103" s="36"/>
      <c r="D103" s="36"/>
      <c r="E103" s="50" t="s">
        <v>72</v>
      </c>
      <c r="F103" s="34">
        <f t="shared" si="2"/>
        <v>0</v>
      </c>
      <c r="G103" s="34"/>
      <c r="H103" s="34"/>
      <c r="I103" s="34"/>
      <c r="J103" s="34"/>
      <c r="K103" s="34">
        <f t="shared" si="3"/>
        <v>0</v>
      </c>
      <c r="L103" s="34"/>
      <c r="M103" s="34"/>
      <c r="N103" s="34"/>
      <c r="O103" s="34"/>
      <c r="P103" s="34"/>
      <c r="Q103" s="34">
        <f t="shared" si="4"/>
        <v>0</v>
      </c>
    </row>
    <row r="104" spans="2:17" s="13" customFormat="1" ht="45" hidden="1">
      <c r="B104" s="36"/>
      <c r="C104" s="36"/>
      <c r="D104" s="36"/>
      <c r="E104" s="51" t="s">
        <v>70</v>
      </c>
      <c r="F104" s="34">
        <f t="shared" si="2"/>
        <v>0</v>
      </c>
      <c r="G104" s="34"/>
      <c r="H104" s="34"/>
      <c r="I104" s="34"/>
      <c r="J104" s="34"/>
      <c r="K104" s="34">
        <f t="shared" si="3"/>
        <v>0</v>
      </c>
      <c r="L104" s="34"/>
      <c r="M104" s="34"/>
      <c r="N104" s="34"/>
      <c r="O104" s="34"/>
      <c r="P104" s="34"/>
      <c r="Q104" s="34">
        <f t="shared" si="4"/>
        <v>0</v>
      </c>
    </row>
    <row r="105" spans="2:17" s="13" customFormat="1" ht="45">
      <c r="B105" s="36" t="s">
        <v>130</v>
      </c>
      <c r="C105" s="18" t="s">
        <v>76</v>
      </c>
      <c r="D105" s="18" t="s">
        <v>22</v>
      </c>
      <c r="E105" s="23" t="s">
        <v>101</v>
      </c>
      <c r="F105" s="34">
        <f t="shared" si="2"/>
        <v>692700</v>
      </c>
      <c r="G105" s="35">
        <v>692700</v>
      </c>
      <c r="H105" s="35">
        <v>538700</v>
      </c>
      <c r="I105" s="35"/>
      <c r="J105" s="35"/>
      <c r="K105" s="34">
        <f t="shared" si="3"/>
        <v>0</v>
      </c>
      <c r="L105" s="35"/>
      <c r="M105" s="35"/>
      <c r="N105" s="35"/>
      <c r="O105" s="35"/>
      <c r="P105" s="35"/>
      <c r="Q105" s="34">
        <f t="shared" si="4"/>
        <v>692700</v>
      </c>
    </row>
    <row r="106" spans="2:17" s="13" customFormat="1" ht="33" customHeight="1">
      <c r="B106" s="17" t="s">
        <v>312</v>
      </c>
      <c r="C106" s="21" t="s">
        <v>0</v>
      </c>
      <c r="D106" s="21" t="s">
        <v>96</v>
      </c>
      <c r="E106" s="23" t="s">
        <v>95</v>
      </c>
      <c r="F106" s="34">
        <f t="shared" si="2"/>
        <v>36461550</v>
      </c>
      <c r="G106" s="35">
        <v>36461550</v>
      </c>
      <c r="H106" s="35">
        <v>21856000</v>
      </c>
      <c r="I106" s="35">
        <v>5914200</v>
      </c>
      <c r="J106" s="35"/>
      <c r="K106" s="34">
        <f t="shared" si="3"/>
        <v>2153000</v>
      </c>
      <c r="L106" s="35"/>
      <c r="M106" s="35">
        <v>2153000</v>
      </c>
      <c r="N106" s="35"/>
      <c r="O106" s="35"/>
      <c r="P106" s="35"/>
      <c r="Q106" s="34">
        <f t="shared" si="4"/>
        <v>38614550</v>
      </c>
    </row>
    <row r="107" spans="2:17" s="13" customFormat="1" ht="30">
      <c r="B107" s="36" t="s">
        <v>166</v>
      </c>
      <c r="C107" s="18" t="s">
        <v>30</v>
      </c>
      <c r="D107" s="18"/>
      <c r="E107" s="23" t="s">
        <v>167</v>
      </c>
      <c r="F107" s="34">
        <f t="shared" si="2"/>
        <v>60549590</v>
      </c>
      <c r="G107" s="35">
        <f>G108+G110</f>
        <v>60549590</v>
      </c>
      <c r="H107" s="35">
        <f aca="true" t="shared" si="36" ref="H107:P107">H108+H110</f>
        <v>27836900</v>
      </c>
      <c r="I107" s="35">
        <f t="shared" si="36"/>
        <v>22401800</v>
      </c>
      <c r="J107" s="35">
        <f t="shared" si="36"/>
        <v>0</v>
      </c>
      <c r="K107" s="35">
        <f t="shared" si="36"/>
        <v>311500</v>
      </c>
      <c r="L107" s="35">
        <f t="shared" si="36"/>
        <v>0</v>
      </c>
      <c r="M107" s="35">
        <f t="shared" si="36"/>
        <v>311500</v>
      </c>
      <c r="N107" s="35">
        <f t="shared" si="36"/>
        <v>0</v>
      </c>
      <c r="O107" s="35">
        <f t="shared" si="36"/>
        <v>0</v>
      </c>
      <c r="P107" s="35">
        <f t="shared" si="36"/>
        <v>0</v>
      </c>
      <c r="Q107" s="34">
        <f>F107+K107</f>
        <v>60861090</v>
      </c>
    </row>
    <row r="108" spans="1:17" s="13" customFormat="1" ht="35.25" customHeight="1">
      <c r="A108" s="13">
        <v>70201</v>
      </c>
      <c r="B108" s="33" t="s">
        <v>143</v>
      </c>
      <c r="C108" s="18" t="s">
        <v>142</v>
      </c>
      <c r="D108" s="18" t="s">
        <v>31</v>
      </c>
      <c r="E108" s="19" t="s">
        <v>144</v>
      </c>
      <c r="F108" s="34">
        <f t="shared" si="2"/>
        <v>56054990</v>
      </c>
      <c r="G108" s="35">
        <f>45902390+10152600</f>
        <v>56054990</v>
      </c>
      <c r="H108" s="25">
        <f>19148600+5616700</f>
        <v>24765300</v>
      </c>
      <c r="I108" s="25">
        <f>19249900+2497100</f>
        <v>21747000</v>
      </c>
      <c r="J108" s="25"/>
      <c r="K108" s="35">
        <f t="shared" si="3"/>
        <v>311500</v>
      </c>
      <c r="L108" s="35">
        <f>480474+213018+166332-166332+249611-943103</f>
        <v>0</v>
      </c>
      <c r="M108" s="25">
        <v>311500</v>
      </c>
      <c r="N108" s="25"/>
      <c r="O108" s="25"/>
      <c r="P108" s="25">
        <f>480474+213018+166332-166332+249611-943103</f>
        <v>0</v>
      </c>
      <c r="Q108" s="34">
        <f t="shared" si="4"/>
        <v>56366490</v>
      </c>
    </row>
    <row r="109" spans="2:17" s="13" customFormat="1" ht="64.5" customHeight="1">
      <c r="B109" s="33"/>
      <c r="C109" s="18"/>
      <c r="D109" s="18"/>
      <c r="E109" s="44" t="s">
        <v>276</v>
      </c>
      <c r="F109" s="34">
        <f t="shared" si="2"/>
        <v>1230900</v>
      </c>
      <c r="G109" s="35">
        <v>1230900</v>
      </c>
      <c r="H109" s="25"/>
      <c r="I109" s="25">
        <v>1230900</v>
      </c>
      <c r="J109" s="25"/>
      <c r="K109" s="34"/>
      <c r="L109" s="35"/>
      <c r="M109" s="25"/>
      <c r="N109" s="25"/>
      <c r="O109" s="25"/>
      <c r="P109" s="25"/>
      <c r="Q109" s="34">
        <f t="shared" si="4"/>
        <v>1230900</v>
      </c>
    </row>
    <row r="110" spans="2:17" s="13" customFormat="1" ht="39.75" customHeight="1">
      <c r="B110" s="33">
        <v>611026</v>
      </c>
      <c r="C110" s="52">
        <v>1026</v>
      </c>
      <c r="D110" s="18" t="s">
        <v>31</v>
      </c>
      <c r="E110" s="19" t="s">
        <v>313</v>
      </c>
      <c r="F110" s="34">
        <f t="shared" si="2"/>
        <v>4494600</v>
      </c>
      <c r="G110" s="35">
        <v>4494600</v>
      </c>
      <c r="H110" s="25">
        <v>3071600</v>
      </c>
      <c r="I110" s="25">
        <v>654800</v>
      </c>
      <c r="J110" s="25"/>
      <c r="K110" s="34"/>
      <c r="L110" s="35"/>
      <c r="M110" s="25"/>
      <c r="N110" s="25"/>
      <c r="O110" s="25"/>
      <c r="P110" s="25"/>
      <c r="Q110" s="34">
        <f t="shared" si="4"/>
        <v>4494600</v>
      </c>
    </row>
    <row r="111" spans="2:17" s="13" customFormat="1" ht="35.25" customHeight="1">
      <c r="B111" s="33" t="s">
        <v>168</v>
      </c>
      <c r="C111" s="18" t="s">
        <v>169</v>
      </c>
      <c r="D111" s="18"/>
      <c r="E111" s="23" t="s">
        <v>170</v>
      </c>
      <c r="F111" s="34">
        <f>F112</f>
        <v>92640600</v>
      </c>
      <c r="G111" s="35">
        <f aca="true" t="shared" si="37" ref="G111:P111">G112</f>
        <v>92640600</v>
      </c>
      <c r="H111" s="35">
        <f t="shared" si="37"/>
        <v>75934900</v>
      </c>
      <c r="I111" s="35">
        <f t="shared" si="37"/>
        <v>0</v>
      </c>
      <c r="J111" s="35">
        <f t="shared" si="37"/>
        <v>0</v>
      </c>
      <c r="K111" s="34">
        <f t="shared" si="37"/>
        <v>0</v>
      </c>
      <c r="L111" s="35">
        <f t="shared" si="37"/>
        <v>0</v>
      </c>
      <c r="M111" s="35">
        <f t="shared" si="37"/>
        <v>0</v>
      </c>
      <c r="N111" s="35">
        <f t="shared" si="37"/>
        <v>0</v>
      </c>
      <c r="O111" s="35">
        <f t="shared" si="37"/>
        <v>0</v>
      </c>
      <c r="P111" s="35">
        <f t="shared" si="37"/>
        <v>0</v>
      </c>
      <c r="Q111" s="34">
        <f t="shared" si="4"/>
        <v>92640600</v>
      </c>
    </row>
    <row r="112" spans="2:17" s="13" customFormat="1" ht="30">
      <c r="B112" s="36" t="s">
        <v>145</v>
      </c>
      <c r="C112" s="18" t="s">
        <v>146</v>
      </c>
      <c r="D112" s="18" t="s">
        <v>31</v>
      </c>
      <c r="E112" s="19" t="s">
        <v>144</v>
      </c>
      <c r="F112" s="34">
        <f t="shared" si="2"/>
        <v>92640600</v>
      </c>
      <c r="G112" s="25">
        <v>92640600</v>
      </c>
      <c r="H112" s="25">
        <v>75934900</v>
      </c>
      <c r="I112" s="25"/>
      <c r="J112" s="25"/>
      <c r="K112" s="34">
        <f t="shared" si="3"/>
        <v>0</v>
      </c>
      <c r="L112" s="35"/>
      <c r="M112" s="25"/>
      <c r="N112" s="25"/>
      <c r="O112" s="25"/>
      <c r="P112" s="25"/>
      <c r="Q112" s="34">
        <f t="shared" si="4"/>
        <v>92640600</v>
      </c>
    </row>
    <row r="113" spans="2:17" s="13" customFormat="1" ht="105" hidden="1">
      <c r="B113" s="36" t="s">
        <v>308</v>
      </c>
      <c r="C113" s="18" t="s">
        <v>309</v>
      </c>
      <c r="D113" s="18"/>
      <c r="E113" s="19" t="s">
        <v>304</v>
      </c>
      <c r="F113" s="34">
        <f>F114</f>
        <v>0</v>
      </c>
      <c r="G113" s="34">
        <f aca="true" t="shared" si="38" ref="G113:P113">G114</f>
        <v>0</v>
      </c>
      <c r="H113" s="34">
        <f t="shared" si="38"/>
        <v>0</v>
      </c>
      <c r="I113" s="34">
        <f t="shared" si="38"/>
        <v>0</v>
      </c>
      <c r="J113" s="34">
        <f t="shared" si="38"/>
        <v>0</v>
      </c>
      <c r="K113" s="34">
        <f t="shared" si="38"/>
        <v>0</v>
      </c>
      <c r="L113" s="34">
        <f t="shared" si="38"/>
        <v>0</v>
      </c>
      <c r="M113" s="34">
        <f t="shared" si="38"/>
        <v>0</v>
      </c>
      <c r="N113" s="34">
        <f t="shared" si="38"/>
        <v>0</v>
      </c>
      <c r="O113" s="34">
        <f t="shared" si="38"/>
        <v>0</v>
      </c>
      <c r="P113" s="34">
        <f t="shared" si="38"/>
        <v>0</v>
      </c>
      <c r="Q113" s="34">
        <f t="shared" si="4"/>
        <v>0</v>
      </c>
    </row>
    <row r="114" spans="2:17" s="13" customFormat="1" ht="30" hidden="1">
      <c r="B114" s="36" t="s">
        <v>307</v>
      </c>
      <c r="C114" s="18" t="s">
        <v>306</v>
      </c>
      <c r="D114" s="18" t="s">
        <v>31</v>
      </c>
      <c r="E114" s="19" t="s">
        <v>305</v>
      </c>
      <c r="F114" s="34">
        <f t="shared" si="2"/>
        <v>0</v>
      </c>
      <c r="G114" s="25"/>
      <c r="H114" s="25"/>
      <c r="I114" s="25"/>
      <c r="J114" s="25"/>
      <c r="K114" s="34">
        <f t="shared" si="3"/>
        <v>0</v>
      </c>
      <c r="L114" s="35"/>
      <c r="M114" s="25"/>
      <c r="N114" s="25"/>
      <c r="O114" s="25"/>
      <c r="P114" s="25"/>
      <c r="Q114" s="34">
        <f t="shared" si="4"/>
        <v>0</v>
      </c>
    </row>
    <row r="115" spans="1:17" s="13" customFormat="1" ht="30">
      <c r="A115" s="13">
        <v>70401</v>
      </c>
      <c r="B115" s="33" t="s">
        <v>147</v>
      </c>
      <c r="C115" s="18" t="s">
        <v>16</v>
      </c>
      <c r="D115" s="18" t="s">
        <v>15</v>
      </c>
      <c r="E115" s="19" t="s">
        <v>73</v>
      </c>
      <c r="F115" s="34">
        <f t="shared" si="2"/>
        <v>3098450</v>
      </c>
      <c r="G115" s="25">
        <v>3098450</v>
      </c>
      <c r="H115" s="25">
        <v>2022600</v>
      </c>
      <c r="I115" s="25">
        <v>584000</v>
      </c>
      <c r="J115" s="25"/>
      <c r="K115" s="34">
        <f t="shared" si="3"/>
        <v>1309100</v>
      </c>
      <c r="L115" s="35"/>
      <c r="M115" s="25">
        <v>1309100</v>
      </c>
      <c r="N115" s="25">
        <v>557400</v>
      </c>
      <c r="O115" s="25">
        <v>35400</v>
      </c>
      <c r="P115" s="25"/>
      <c r="Q115" s="34">
        <f t="shared" si="4"/>
        <v>4407550</v>
      </c>
    </row>
    <row r="116" spans="1:17" s="13" customFormat="1" ht="30" hidden="1">
      <c r="A116" s="13">
        <v>70702</v>
      </c>
      <c r="B116" s="33" t="s">
        <v>148</v>
      </c>
      <c r="C116" s="18" t="s">
        <v>149</v>
      </c>
      <c r="D116" s="18" t="s">
        <v>17</v>
      </c>
      <c r="E116" s="19" t="s">
        <v>53</v>
      </c>
      <c r="F116" s="34">
        <f t="shared" si="2"/>
        <v>0</v>
      </c>
      <c r="G116" s="25"/>
      <c r="H116" s="25"/>
      <c r="I116" s="25"/>
      <c r="J116" s="25"/>
      <c r="K116" s="34">
        <f t="shared" si="3"/>
        <v>0</v>
      </c>
      <c r="L116" s="35"/>
      <c r="M116" s="25"/>
      <c r="N116" s="25"/>
      <c r="O116" s="25"/>
      <c r="P116" s="25"/>
      <c r="Q116" s="34">
        <f t="shared" si="4"/>
        <v>0</v>
      </c>
    </row>
    <row r="117" spans="2:17" s="13" customFormat="1" ht="15.75">
      <c r="B117" s="33" t="s">
        <v>171</v>
      </c>
      <c r="C117" s="18" t="s">
        <v>172</v>
      </c>
      <c r="D117" s="18"/>
      <c r="E117" s="19" t="s">
        <v>173</v>
      </c>
      <c r="F117" s="34">
        <f>F118+F119</f>
        <v>3415660</v>
      </c>
      <c r="G117" s="35">
        <f aca="true" t="shared" si="39" ref="G117:P117">G118+G119</f>
        <v>3415660</v>
      </c>
      <c r="H117" s="35">
        <f t="shared" si="39"/>
        <v>2356600</v>
      </c>
      <c r="I117" s="35">
        <f t="shared" si="39"/>
        <v>0</v>
      </c>
      <c r="J117" s="35">
        <f t="shared" si="39"/>
        <v>0</v>
      </c>
      <c r="K117" s="34">
        <f t="shared" si="39"/>
        <v>0</v>
      </c>
      <c r="L117" s="35">
        <f t="shared" si="39"/>
        <v>0</v>
      </c>
      <c r="M117" s="35">
        <f t="shared" si="39"/>
        <v>0</v>
      </c>
      <c r="N117" s="35">
        <f t="shared" si="39"/>
        <v>0</v>
      </c>
      <c r="O117" s="35">
        <f t="shared" si="39"/>
        <v>0</v>
      </c>
      <c r="P117" s="35">
        <f t="shared" si="39"/>
        <v>0</v>
      </c>
      <c r="Q117" s="34">
        <f t="shared" si="4"/>
        <v>3415660</v>
      </c>
    </row>
    <row r="118" spans="1:17" s="13" customFormat="1" ht="24.75" customHeight="1">
      <c r="A118" s="37"/>
      <c r="B118" s="33" t="s">
        <v>150</v>
      </c>
      <c r="C118" s="18" t="s">
        <v>151</v>
      </c>
      <c r="D118" s="18" t="s">
        <v>18</v>
      </c>
      <c r="E118" s="19" t="s">
        <v>54</v>
      </c>
      <c r="F118" s="34">
        <f t="shared" si="2"/>
        <v>3314960</v>
      </c>
      <c r="G118" s="25">
        <v>3314960</v>
      </c>
      <c r="H118" s="25">
        <v>2356600</v>
      </c>
      <c r="I118" s="25"/>
      <c r="J118" s="25"/>
      <c r="K118" s="34">
        <f t="shared" si="3"/>
        <v>0</v>
      </c>
      <c r="L118" s="35"/>
      <c r="M118" s="25"/>
      <c r="N118" s="25"/>
      <c r="O118" s="25"/>
      <c r="P118" s="25"/>
      <c r="Q118" s="34">
        <f t="shared" si="4"/>
        <v>3314960</v>
      </c>
    </row>
    <row r="119" spans="1:17" s="13" customFormat="1" ht="24.75" customHeight="1">
      <c r="A119" s="37">
        <v>70808</v>
      </c>
      <c r="B119" s="33" t="s">
        <v>152</v>
      </c>
      <c r="C119" s="18" t="s">
        <v>153</v>
      </c>
      <c r="D119" s="18" t="s">
        <v>18</v>
      </c>
      <c r="E119" s="19" t="s">
        <v>55</v>
      </c>
      <c r="F119" s="34">
        <f t="shared" si="2"/>
        <v>100700</v>
      </c>
      <c r="G119" s="25">
        <f>19910+80790</f>
        <v>100700</v>
      </c>
      <c r="H119" s="25"/>
      <c r="I119" s="25"/>
      <c r="J119" s="25"/>
      <c r="K119" s="34">
        <f t="shared" si="3"/>
        <v>0</v>
      </c>
      <c r="L119" s="25"/>
      <c r="M119" s="25"/>
      <c r="N119" s="25"/>
      <c r="O119" s="25"/>
      <c r="P119" s="25"/>
      <c r="Q119" s="34">
        <f t="shared" si="4"/>
        <v>100700</v>
      </c>
    </row>
    <row r="120" spans="2:17" s="13" customFormat="1" ht="15.75">
      <c r="B120" s="33"/>
      <c r="C120" s="18"/>
      <c r="D120" s="18"/>
      <c r="E120" s="44" t="s">
        <v>333</v>
      </c>
      <c r="F120" s="34">
        <f t="shared" si="2"/>
        <v>80790</v>
      </c>
      <c r="G120" s="25">
        <v>80790</v>
      </c>
      <c r="H120" s="25"/>
      <c r="I120" s="25"/>
      <c r="J120" s="25"/>
      <c r="K120" s="34">
        <f t="shared" si="3"/>
        <v>0</v>
      </c>
      <c r="L120" s="35"/>
      <c r="M120" s="25"/>
      <c r="N120" s="25"/>
      <c r="O120" s="25"/>
      <c r="P120" s="25"/>
      <c r="Q120" s="34">
        <f t="shared" si="4"/>
        <v>80790</v>
      </c>
    </row>
    <row r="121" spans="2:17" s="13" customFormat="1" ht="15.75">
      <c r="B121" s="33" t="s">
        <v>174</v>
      </c>
      <c r="C121" s="18" t="s">
        <v>175</v>
      </c>
      <c r="D121" s="18"/>
      <c r="E121" s="19" t="s">
        <v>176</v>
      </c>
      <c r="F121" s="34">
        <f>F122</f>
        <v>1294048</v>
      </c>
      <c r="G121" s="35">
        <f aca="true" t="shared" si="40" ref="G121:P121">G122</f>
        <v>1294048</v>
      </c>
      <c r="H121" s="35">
        <f t="shared" si="40"/>
        <v>1060700</v>
      </c>
      <c r="I121" s="35">
        <f t="shared" si="40"/>
        <v>0</v>
      </c>
      <c r="J121" s="35">
        <f t="shared" si="40"/>
        <v>0</v>
      </c>
      <c r="K121" s="34">
        <f t="shared" si="40"/>
        <v>0</v>
      </c>
      <c r="L121" s="35">
        <f t="shared" si="40"/>
        <v>0</v>
      </c>
      <c r="M121" s="35">
        <f t="shared" si="40"/>
        <v>0</v>
      </c>
      <c r="N121" s="35">
        <f t="shared" si="40"/>
        <v>0</v>
      </c>
      <c r="O121" s="35">
        <f t="shared" si="40"/>
        <v>0</v>
      </c>
      <c r="P121" s="35">
        <f t="shared" si="40"/>
        <v>0</v>
      </c>
      <c r="Q121" s="34">
        <f t="shared" si="4"/>
        <v>1294048</v>
      </c>
    </row>
    <row r="122" spans="1:17" s="13" customFormat="1" ht="30">
      <c r="A122" s="13">
        <v>70808</v>
      </c>
      <c r="B122" s="36" t="s">
        <v>155</v>
      </c>
      <c r="C122" s="18" t="s">
        <v>154</v>
      </c>
      <c r="D122" s="18" t="s">
        <v>18</v>
      </c>
      <c r="E122" s="19" t="s">
        <v>156</v>
      </c>
      <c r="F122" s="34">
        <f t="shared" si="2"/>
        <v>1294048</v>
      </c>
      <c r="G122" s="25">
        <v>1294048</v>
      </c>
      <c r="H122" s="25">
        <v>1060700</v>
      </c>
      <c r="I122" s="25"/>
      <c r="J122" s="25"/>
      <c r="K122" s="34">
        <f t="shared" si="3"/>
        <v>0</v>
      </c>
      <c r="L122" s="35"/>
      <c r="M122" s="25"/>
      <c r="N122" s="25"/>
      <c r="O122" s="25"/>
      <c r="P122" s="25"/>
      <c r="Q122" s="34">
        <f t="shared" si="4"/>
        <v>1294048</v>
      </c>
    </row>
    <row r="123" spans="2:17" s="13" customFormat="1" ht="30">
      <c r="B123" s="36" t="s">
        <v>210</v>
      </c>
      <c r="C123" s="18" t="s">
        <v>211</v>
      </c>
      <c r="D123" s="18" t="s">
        <v>18</v>
      </c>
      <c r="E123" s="19" t="s">
        <v>212</v>
      </c>
      <c r="F123" s="34">
        <f t="shared" si="2"/>
        <v>1415550</v>
      </c>
      <c r="G123" s="25">
        <v>1415550</v>
      </c>
      <c r="H123" s="25">
        <v>1142600</v>
      </c>
      <c r="I123" s="25"/>
      <c r="J123" s="25"/>
      <c r="K123" s="34">
        <f t="shared" si="3"/>
        <v>0</v>
      </c>
      <c r="L123" s="35"/>
      <c r="M123" s="25"/>
      <c r="N123" s="25"/>
      <c r="O123" s="25"/>
      <c r="P123" s="25"/>
      <c r="Q123" s="34">
        <f t="shared" si="4"/>
        <v>1415550</v>
      </c>
    </row>
    <row r="124" spans="2:17" s="13" customFormat="1" ht="45" hidden="1">
      <c r="B124" s="36" t="s">
        <v>271</v>
      </c>
      <c r="C124" s="18" t="s">
        <v>272</v>
      </c>
      <c r="D124" s="18"/>
      <c r="E124" s="19" t="s">
        <v>270</v>
      </c>
      <c r="F124" s="34">
        <f t="shared" si="2"/>
        <v>0</v>
      </c>
      <c r="G124" s="25">
        <f>G125+G126</f>
        <v>0</v>
      </c>
      <c r="H124" s="25">
        <f aca="true" t="shared" si="41" ref="H124:P124">H125+H126</f>
        <v>0</v>
      </c>
      <c r="I124" s="25">
        <f t="shared" si="41"/>
        <v>0</v>
      </c>
      <c r="J124" s="25">
        <f t="shared" si="41"/>
        <v>0</v>
      </c>
      <c r="K124" s="34">
        <f t="shared" si="3"/>
        <v>0</v>
      </c>
      <c r="L124" s="25">
        <f t="shared" si="41"/>
        <v>0</v>
      </c>
      <c r="M124" s="25">
        <f t="shared" si="41"/>
        <v>0</v>
      </c>
      <c r="N124" s="25">
        <f t="shared" si="41"/>
        <v>0</v>
      </c>
      <c r="O124" s="25">
        <f t="shared" si="41"/>
        <v>0</v>
      </c>
      <c r="P124" s="25">
        <f t="shared" si="41"/>
        <v>0</v>
      </c>
      <c r="Q124" s="34">
        <f t="shared" si="4"/>
        <v>0</v>
      </c>
    </row>
    <row r="125" spans="2:17" s="13" customFormat="1" ht="60" hidden="1">
      <c r="B125" s="36" t="s">
        <v>279</v>
      </c>
      <c r="C125" s="18" t="s">
        <v>280</v>
      </c>
      <c r="D125" s="18" t="s">
        <v>18</v>
      </c>
      <c r="E125" s="19" t="s">
        <v>281</v>
      </c>
      <c r="F125" s="34">
        <f t="shared" si="2"/>
        <v>0</v>
      </c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34">
        <f t="shared" si="4"/>
        <v>0</v>
      </c>
    </row>
    <row r="126" spans="2:17" s="13" customFormat="1" ht="60" hidden="1">
      <c r="B126" s="36" t="s">
        <v>273</v>
      </c>
      <c r="C126" s="18" t="s">
        <v>274</v>
      </c>
      <c r="D126" s="18" t="s">
        <v>18</v>
      </c>
      <c r="E126" s="19" t="s">
        <v>275</v>
      </c>
      <c r="F126" s="34">
        <f t="shared" si="2"/>
        <v>0</v>
      </c>
      <c r="G126" s="25"/>
      <c r="H126" s="25"/>
      <c r="I126" s="25"/>
      <c r="J126" s="25"/>
      <c r="K126" s="34"/>
      <c r="L126" s="35"/>
      <c r="M126" s="25"/>
      <c r="N126" s="25"/>
      <c r="O126" s="25"/>
      <c r="P126" s="25"/>
      <c r="Q126" s="34">
        <f t="shared" si="4"/>
        <v>0</v>
      </c>
    </row>
    <row r="127" spans="2:17" s="13" customFormat="1" ht="45.75" customHeight="1" hidden="1">
      <c r="B127" s="36"/>
      <c r="C127" s="18"/>
      <c r="D127" s="18"/>
      <c r="E127" s="44" t="s">
        <v>296</v>
      </c>
      <c r="F127" s="34">
        <f t="shared" si="2"/>
        <v>0</v>
      </c>
      <c r="G127" s="25"/>
      <c r="H127" s="25"/>
      <c r="I127" s="25"/>
      <c r="J127" s="25"/>
      <c r="K127" s="34"/>
      <c r="L127" s="35"/>
      <c r="M127" s="25"/>
      <c r="N127" s="25"/>
      <c r="O127" s="25"/>
      <c r="P127" s="25"/>
      <c r="Q127" s="34">
        <f t="shared" si="4"/>
        <v>0</v>
      </c>
    </row>
    <row r="128" spans="2:17" s="13" customFormat="1" ht="45">
      <c r="B128" s="17" t="s">
        <v>245</v>
      </c>
      <c r="C128" s="21" t="s">
        <v>158</v>
      </c>
      <c r="D128" s="21" t="s">
        <v>18</v>
      </c>
      <c r="E128" s="23" t="s">
        <v>159</v>
      </c>
      <c r="F128" s="34">
        <f t="shared" si="2"/>
        <v>650524</v>
      </c>
      <c r="G128" s="25">
        <v>650524</v>
      </c>
      <c r="H128" s="25">
        <v>396960</v>
      </c>
      <c r="I128" s="25"/>
      <c r="J128" s="25"/>
      <c r="K128" s="34">
        <f t="shared" si="3"/>
        <v>0</v>
      </c>
      <c r="L128" s="35"/>
      <c r="M128" s="25"/>
      <c r="N128" s="25"/>
      <c r="O128" s="25"/>
      <c r="P128" s="25"/>
      <c r="Q128" s="34">
        <f t="shared" si="4"/>
        <v>650524</v>
      </c>
    </row>
    <row r="129" spans="2:17" s="13" customFormat="1" ht="60" hidden="1">
      <c r="B129" s="17" t="s">
        <v>246</v>
      </c>
      <c r="C129" s="21" t="s">
        <v>243</v>
      </c>
      <c r="D129" s="21" t="s">
        <v>18</v>
      </c>
      <c r="E129" s="23" t="s">
        <v>244</v>
      </c>
      <c r="F129" s="34">
        <f t="shared" si="2"/>
        <v>0</v>
      </c>
      <c r="G129" s="25"/>
      <c r="H129" s="25"/>
      <c r="I129" s="25"/>
      <c r="J129" s="25"/>
      <c r="K129" s="34"/>
      <c r="L129" s="35"/>
      <c r="M129" s="25"/>
      <c r="N129" s="25"/>
      <c r="O129" s="25"/>
      <c r="P129" s="25"/>
      <c r="Q129" s="34">
        <f t="shared" si="4"/>
        <v>0</v>
      </c>
    </row>
    <row r="130" spans="2:17" s="13" customFormat="1" ht="18" hidden="1">
      <c r="B130" s="17" t="s">
        <v>247</v>
      </c>
      <c r="C130" s="21" t="s">
        <v>234</v>
      </c>
      <c r="D130" s="21"/>
      <c r="E130" s="23" t="s">
        <v>295</v>
      </c>
      <c r="F130" s="34">
        <f t="shared" si="2"/>
        <v>0</v>
      </c>
      <c r="G130" s="25">
        <f>G131</f>
        <v>0</v>
      </c>
      <c r="H130" s="25">
        <f aca="true" t="shared" si="42" ref="H130:P131">H131</f>
        <v>0</v>
      </c>
      <c r="I130" s="25">
        <f t="shared" si="42"/>
        <v>0</v>
      </c>
      <c r="J130" s="25">
        <f t="shared" si="42"/>
        <v>0</v>
      </c>
      <c r="K130" s="25">
        <f t="shared" si="42"/>
        <v>0</v>
      </c>
      <c r="L130" s="25">
        <f t="shared" si="42"/>
        <v>0</v>
      </c>
      <c r="M130" s="25">
        <f t="shared" si="42"/>
        <v>0</v>
      </c>
      <c r="N130" s="25">
        <f t="shared" si="42"/>
        <v>0</v>
      </c>
      <c r="O130" s="25">
        <f t="shared" si="42"/>
        <v>0</v>
      </c>
      <c r="P130" s="25">
        <f t="shared" si="42"/>
        <v>0</v>
      </c>
      <c r="Q130" s="34">
        <f t="shared" si="4"/>
        <v>0</v>
      </c>
    </row>
    <row r="131" spans="2:17" s="13" customFormat="1" ht="18" hidden="1">
      <c r="B131" s="17" t="s">
        <v>248</v>
      </c>
      <c r="C131" s="21" t="s">
        <v>233</v>
      </c>
      <c r="D131" s="21" t="s">
        <v>232</v>
      </c>
      <c r="E131" s="23" t="s">
        <v>294</v>
      </c>
      <c r="F131" s="34">
        <f t="shared" si="2"/>
        <v>0</v>
      </c>
      <c r="G131" s="25">
        <f>G132</f>
        <v>0</v>
      </c>
      <c r="H131" s="25">
        <f t="shared" si="42"/>
        <v>0</v>
      </c>
      <c r="I131" s="25">
        <f t="shared" si="42"/>
        <v>0</v>
      </c>
      <c r="J131" s="25">
        <f t="shared" si="42"/>
        <v>0</v>
      </c>
      <c r="K131" s="34">
        <f>M131+P131</f>
        <v>0</v>
      </c>
      <c r="L131" s="35"/>
      <c r="M131" s="25">
        <f t="shared" si="42"/>
        <v>0</v>
      </c>
      <c r="N131" s="25">
        <f t="shared" si="42"/>
        <v>0</v>
      </c>
      <c r="O131" s="25">
        <f t="shared" si="42"/>
        <v>0</v>
      </c>
      <c r="P131" s="25"/>
      <c r="Q131" s="34">
        <f t="shared" si="4"/>
        <v>0</v>
      </c>
    </row>
    <row r="132" spans="2:17" s="13" customFormat="1" ht="15.75" hidden="1">
      <c r="B132" s="17"/>
      <c r="C132" s="21"/>
      <c r="D132" s="21"/>
      <c r="E132" s="32" t="s">
        <v>165</v>
      </c>
      <c r="F132" s="34">
        <f t="shared" si="2"/>
        <v>0</v>
      </c>
      <c r="G132" s="25"/>
      <c r="H132" s="25"/>
      <c r="I132" s="25"/>
      <c r="J132" s="25"/>
      <c r="K132" s="34">
        <f>M132+P132</f>
        <v>0</v>
      </c>
      <c r="L132" s="35"/>
      <c r="M132" s="25"/>
      <c r="N132" s="25"/>
      <c r="O132" s="25"/>
      <c r="P132" s="25"/>
      <c r="Q132" s="34">
        <f t="shared" si="4"/>
        <v>0</v>
      </c>
    </row>
    <row r="133" spans="2:17" s="13" customFormat="1" ht="89.25" hidden="1">
      <c r="B133" s="17"/>
      <c r="C133" s="21"/>
      <c r="D133" s="21"/>
      <c r="E133" s="32" t="s">
        <v>302</v>
      </c>
      <c r="F133" s="34"/>
      <c r="G133" s="25"/>
      <c r="H133" s="25"/>
      <c r="I133" s="25"/>
      <c r="J133" s="25"/>
      <c r="K133" s="34">
        <f>M133+P133</f>
        <v>0</v>
      </c>
      <c r="L133" s="35"/>
      <c r="M133" s="25"/>
      <c r="N133" s="25"/>
      <c r="O133" s="25"/>
      <c r="P133" s="25"/>
      <c r="Q133" s="34">
        <f t="shared" si="4"/>
        <v>0</v>
      </c>
    </row>
    <row r="134" spans="2:17" s="13" customFormat="1" ht="30">
      <c r="B134" s="33" t="s">
        <v>220</v>
      </c>
      <c r="C134" s="36"/>
      <c r="D134" s="36"/>
      <c r="E134" s="43" t="s">
        <v>224</v>
      </c>
      <c r="F134" s="34">
        <f>F135</f>
        <v>14434457</v>
      </c>
      <c r="G134" s="34">
        <f aca="true" t="shared" si="43" ref="G134:P134">G135</f>
        <v>14434457</v>
      </c>
      <c r="H134" s="34">
        <f t="shared" si="43"/>
        <v>9613353</v>
      </c>
      <c r="I134" s="34">
        <f t="shared" si="43"/>
        <v>118600</v>
      </c>
      <c r="J134" s="34">
        <f t="shared" si="43"/>
        <v>0</v>
      </c>
      <c r="K134" s="34">
        <f t="shared" si="3"/>
        <v>148700</v>
      </c>
      <c r="L134" s="34">
        <f t="shared" si="43"/>
        <v>0</v>
      </c>
      <c r="M134" s="34">
        <f t="shared" si="43"/>
        <v>148700</v>
      </c>
      <c r="N134" s="34">
        <f t="shared" si="43"/>
        <v>22400</v>
      </c>
      <c r="O134" s="34">
        <f t="shared" si="43"/>
        <v>2800</v>
      </c>
      <c r="P134" s="34">
        <f t="shared" si="43"/>
        <v>0</v>
      </c>
      <c r="Q134" s="34">
        <f t="shared" si="4"/>
        <v>14583157</v>
      </c>
    </row>
    <row r="135" spans="2:17" s="13" customFormat="1" ht="29.25">
      <c r="B135" s="33" t="s">
        <v>220</v>
      </c>
      <c r="C135" s="36"/>
      <c r="D135" s="36"/>
      <c r="E135" s="43" t="s">
        <v>225</v>
      </c>
      <c r="F135" s="34">
        <f>G135+J135</f>
        <v>14434457</v>
      </c>
      <c r="G135" s="34">
        <f>G136+G137+G142+G146+G148</f>
        <v>14434457</v>
      </c>
      <c r="H135" s="34">
        <f aca="true" t="shared" si="44" ref="H135:P135">H136+H137+H142+H146+H148</f>
        <v>9613353</v>
      </c>
      <c r="I135" s="34">
        <f t="shared" si="44"/>
        <v>118600</v>
      </c>
      <c r="J135" s="34">
        <f t="shared" si="44"/>
        <v>0</v>
      </c>
      <c r="K135" s="34">
        <f t="shared" si="44"/>
        <v>148700</v>
      </c>
      <c r="L135" s="34">
        <f t="shared" si="44"/>
        <v>0</v>
      </c>
      <c r="M135" s="34">
        <f t="shared" si="44"/>
        <v>148700</v>
      </c>
      <c r="N135" s="34">
        <f t="shared" si="44"/>
        <v>22400</v>
      </c>
      <c r="O135" s="34">
        <f t="shared" si="44"/>
        <v>2800</v>
      </c>
      <c r="P135" s="34">
        <f t="shared" si="44"/>
        <v>0</v>
      </c>
      <c r="Q135" s="34">
        <f t="shared" si="4"/>
        <v>14583157</v>
      </c>
    </row>
    <row r="136" spans="2:17" s="13" customFormat="1" ht="45">
      <c r="B136" s="17" t="s">
        <v>221</v>
      </c>
      <c r="C136" s="18" t="s">
        <v>76</v>
      </c>
      <c r="D136" s="18" t="s">
        <v>22</v>
      </c>
      <c r="E136" s="23" t="s">
        <v>101</v>
      </c>
      <c r="F136" s="34">
        <f t="shared" si="2"/>
        <v>2269100</v>
      </c>
      <c r="G136" s="25">
        <v>2269100</v>
      </c>
      <c r="H136" s="25">
        <v>1830256</v>
      </c>
      <c r="I136" s="25"/>
      <c r="J136" s="25"/>
      <c r="K136" s="34">
        <f t="shared" si="3"/>
        <v>0</v>
      </c>
      <c r="L136" s="35"/>
      <c r="M136" s="25"/>
      <c r="N136" s="25"/>
      <c r="O136" s="25"/>
      <c r="P136" s="25"/>
      <c r="Q136" s="34">
        <f t="shared" si="4"/>
        <v>2269100</v>
      </c>
    </row>
    <row r="137" spans="2:17" s="13" customFormat="1" ht="60">
      <c r="B137" s="17" t="s">
        <v>223</v>
      </c>
      <c r="C137" s="29">
        <v>3030</v>
      </c>
      <c r="D137" s="30"/>
      <c r="E137" s="46" t="s">
        <v>184</v>
      </c>
      <c r="F137" s="34">
        <f>F138+F140</f>
        <v>204400</v>
      </c>
      <c r="G137" s="34">
        <f>G138+G140</f>
        <v>204400</v>
      </c>
      <c r="H137" s="34">
        <f aca="true" t="shared" si="45" ref="H137:P137">H138+H140</f>
        <v>0</v>
      </c>
      <c r="I137" s="34">
        <f t="shared" si="45"/>
        <v>0</v>
      </c>
      <c r="J137" s="34">
        <f t="shared" si="45"/>
        <v>0</v>
      </c>
      <c r="K137" s="34">
        <f t="shared" si="45"/>
        <v>0</v>
      </c>
      <c r="L137" s="34">
        <f t="shared" si="45"/>
        <v>0</v>
      </c>
      <c r="M137" s="34">
        <f t="shared" si="45"/>
        <v>0</v>
      </c>
      <c r="N137" s="34">
        <f t="shared" si="45"/>
        <v>0</v>
      </c>
      <c r="O137" s="34">
        <f t="shared" si="45"/>
        <v>0</v>
      </c>
      <c r="P137" s="34">
        <f t="shared" si="45"/>
        <v>0</v>
      </c>
      <c r="Q137" s="34">
        <f t="shared" si="4"/>
        <v>204400</v>
      </c>
    </row>
    <row r="138" spans="2:17" s="13" customFormat="1" ht="30">
      <c r="B138" s="17" t="s">
        <v>222</v>
      </c>
      <c r="C138" s="11">
        <v>3032</v>
      </c>
      <c r="D138" s="10" t="s">
        <v>16</v>
      </c>
      <c r="E138" s="46" t="s">
        <v>36</v>
      </c>
      <c r="F138" s="34">
        <f>F139</f>
        <v>89400</v>
      </c>
      <c r="G138" s="34">
        <f aca="true" t="shared" si="46" ref="G138:P138">G139</f>
        <v>89400</v>
      </c>
      <c r="H138" s="34">
        <f t="shared" si="46"/>
        <v>0</v>
      </c>
      <c r="I138" s="34">
        <f t="shared" si="46"/>
        <v>0</v>
      </c>
      <c r="J138" s="34">
        <f t="shared" si="46"/>
        <v>0</v>
      </c>
      <c r="K138" s="34">
        <f t="shared" si="3"/>
        <v>0</v>
      </c>
      <c r="L138" s="34">
        <f t="shared" si="46"/>
        <v>0</v>
      </c>
      <c r="M138" s="34">
        <f t="shared" si="46"/>
        <v>0</v>
      </c>
      <c r="N138" s="34">
        <f t="shared" si="46"/>
        <v>0</v>
      </c>
      <c r="O138" s="34">
        <f t="shared" si="46"/>
        <v>0</v>
      </c>
      <c r="P138" s="34">
        <f t="shared" si="46"/>
        <v>0</v>
      </c>
      <c r="Q138" s="34">
        <f t="shared" si="4"/>
        <v>89400</v>
      </c>
    </row>
    <row r="139" spans="2:17" s="13" customFormat="1" ht="36" customHeight="1">
      <c r="B139" s="31"/>
      <c r="C139" s="11"/>
      <c r="D139" s="10"/>
      <c r="E139" s="32" t="s">
        <v>325</v>
      </c>
      <c r="F139" s="34">
        <f t="shared" si="2"/>
        <v>89400</v>
      </c>
      <c r="G139" s="25">
        <v>89400</v>
      </c>
      <c r="H139" s="25"/>
      <c r="I139" s="25"/>
      <c r="J139" s="25"/>
      <c r="K139" s="34">
        <f t="shared" si="3"/>
        <v>0</v>
      </c>
      <c r="L139" s="35"/>
      <c r="M139" s="25"/>
      <c r="N139" s="25"/>
      <c r="O139" s="25"/>
      <c r="P139" s="25"/>
      <c r="Q139" s="34">
        <f t="shared" si="4"/>
        <v>89400</v>
      </c>
    </row>
    <row r="140" spans="2:17" s="13" customFormat="1" ht="30">
      <c r="B140" s="17" t="s">
        <v>314</v>
      </c>
      <c r="C140" s="11">
        <v>3035</v>
      </c>
      <c r="D140" s="10" t="s">
        <v>16</v>
      </c>
      <c r="E140" s="45" t="s">
        <v>49</v>
      </c>
      <c r="F140" s="34">
        <f>F141</f>
        <v>115000</v>
      </c>
      <c r="G140" s="34">
        <f aca="true" t="shared" si="47" ref="G140:P140">G141</f>
        <v>115000</v>
      </c>
      <c r="H140" s="34">
        <f t="shared" si="47"/>
        <v>0</v>
      </c>
      <c r="I140" s="34">
        <f t="shared" si="47"/>
        <v>0</v>
      </c>
      <c r="J140" s="34">
        <f t="shared" si="47"/>
        <v>0</v>
      </c>
      <c r="K140" s="34">
        <f t="shared" si="47"/>
        <v>0</v>
      </c>
      <c r="L140" s="34">
        <f t="shared" si="47"/>
        <v>0</v>
      </c>
      <c r="M140" s="34">
        <f t="shared" si="47"/>
        <v>0</v>
      </c>
      <c r="N140" s="34">
        <f t="shared" si="47"/>
        <v>0</v>
      </c>
      <c r="O140" s="34">
        <f t="shared" si="47"/>
        <v>0</v>
      </c>
      <c r="P140" s="34">
        <f t="shared" si="47"/>
        <v>0</v>
      </c>
      <c r="Q140" s="34">
        <f t="shared" si="4"/>
        <v>115000</v>
      </c>
    </row>
    <row r="141" spans="2:17" s="13" customFormat="1" ht="33" customHeight="1">
      <c r="B141" s="31"/>
      <c r="C141" s="11"/>
      <c r="D141" s="10"/>
      <c r="E141" s="32" t="s">
        <v>325</v>
      </c>
      <c r="F141" s="34">
        <f t="shared" si="2"/>
        <v>115000</v>
      </c>
      <c r="G141" s="25">
        <v>115000</v>
      </c>
      <c r="H141" s="25"/>
      <c r="I141" s="25"/>
      <c r="J141" s="25"/>
      <c r="K141" s="34"/>
      <c r="L141" s="35"/>
      <c r="M141" s="25"/>
      <c r="N141" s="25"/>
      <c r="O141" s="25"/>
      <c r="P141" s="25"/>
      <c r="Q141" s="34">
        <f t="shared" si="4"/>
        <v>115000</v>
      </c>
    </row>
    <row r="142" spans="2:17" s="13" customFormat="1" ht="50.25" customHeight="1">
      <c r="B142" s="17" t="s">
        <v>229</v>
      </c>
      <c r="C142" s="29">
        <v>3100</v>
      </c>
      <c r="D142" s="10"/>
      <c r="E142" s="46" t="s">
        <v>186</v>
      </c>
      <c r="F142" s="34">
        <f>F143</f>
        <v>10009213</v>
      </c>
      <c r="G142" s="35">
        <f aca="true" t="shared" si="48" ref="G142:P142">G143</f>
        <v>10009213</v>
      </c>
      <c r="H142" s="35">
        <f t="shared" si="48"/>
        <v>7783097</v>
      </c>
      <c r="I142" s="35">
        <f t="shared" si="48"/>
        <v>118600</v>
      </c>
      <c r="J142" s="35">
        <f t="shared" si="48"/>
        <v>0</v>
      </c>
      <c r="K142" s="34">
        <f t="shared" si="48"/>
        <v>148700</v>
      </c>
      <c r="L142" s="35">
        <f t="shared" si="48"/>
        <v>0</v>
      </c>
      <c r="M142" s="35">
        <f t="shared" si="48"/>
        <v>148700</v>
      </c>
      <c r="N142" s="35">
        <f t="shared" si="48"/>
        <v>22400</v>
      </c>
      <c r="O142" s="35">
        <f t="shared" si="48"/>
        <v>2800</v>
      </c>
      <c r="P142" s="35">
        <f t="shared" si="48"/>
        <v>0</v>
      </c>
      <c r="Q142" s="34">
        <f>F142+K142</f>
        <v>10157913</v>
      </c>
    </row>
    <row r="143" spans="2:17" s="13" customFormat="1" ht="51" customHeight="1">
      <c r="B143" s="17" t="s">
        <v>230</v>
      </c>
      <c r="C143" s="29">
        <v>3104</v>
      </c>
      <c r="D143" s="30" t="s">
        <v>30</v>
      </c>
      <c r="E143" s="23" t="s">
        <v>1</v>
      </c>
      <c r="F143" s="34">
        <f>G143+J143</f>
        <v>10009213</v>
      </c>
      <c r="G143" s="35">
        <v>10009213</v>
      </c>
      <c r="H143" s="35">
        <v>7783097</v>
      </c>
      <c r="I143" s="35">
        <v>118600</v>
      </c>
      <c r="J143" s="35"/>
      <c r="K143" s="34">
        <f>M143+P143</f>
        <v>148700</v>
      </c>
      <c r="L143" s="35"/>
      <c r="M143" s="35">
        <v>148700</v>
      </c>
      <c r="N143" s="35">
        <v>22400</v>
      </c>
      <c r="O143" s="35">
        <v>2800</v>
      </c>
      <c r="P143" s="35"/>
      <c r="Q143" s="34">
        <f>F143+K143</f>
        <v>10157913</v>
      </c>
    </row>
    <row r="144" spans="2:17" s="13" customFormat="1" ht="65.25" customHeight="1" hidden="1">
      <c r="B144" s="49" t="s">
        <v>132</v>
      </c>
      <c r="C144" s="29">
        <v>3112</v>
      </c>
      <c r="D144" s="30" t="s">
        <v>4</v>
      </c>
      <c r="E144" s="23" t="s">
        <v>131</v>
      </c>
      <c r="F144" s="34">
        <f>G144+J144</f>
        <v>0</v>
      </c>
      <c r="G144" s="35"/>
      <c r="H144" s="35"/>
      <c r="I144" s="35"/>
      <c r="J144" s="35"/>
      <c r="K144" s="34">
        <f>M144+P144</f>
        <v>0</v>
      </c>
      <c r="L144" s="35"/>
      <c r="M144" s="35"/>
      <c r="N144" s="35"/>
      <c r="O144" s="35"/>
      <c r="P144" s="35"/>
      <c r="Q144" s="34">
        <f>F144+K145</f>
        <v>0</v>
      </c>
    </row>
    <row r="145" spans="2:17" s="13" customFormat="1" ht="35.25" customHeight="1">
      <c r="B145" s="17"/>
      <c r="C145" s="29"/>
      <c r="D145" s="30"/>
      <c r="E145" s="32" t="s">
        <v>325</v>
      </c>
      <c r="F145" s="34">
        <f>G145+J145</f>
        <v>887578</v>
      </c>
      <c r="G145" s="35">
        <v>887578</v>
      </c>
      <c r="H145" s="35">
        <v>679000</v>
      </c>
      <c r="I145" s="35">
        <v>3300</v>
      </c>
      <c r="J145" s="35"/>
      <c r="K145" s="34">
        <f>M145+P145</f>
        <v>0</v>
      </c>
      <c r="L145" s="35"/>
      <c r="M145" s="35"/>
      <c r="N145" s="35"/>
      <c r="O145" s="35"/>
      <c r="P145" s="35"/>
      <c r="Q145" s="34">
        <f>F145+K148</f>
        <v>887578</v>
      </c>
    </row>
    <row r="146" spans="2:17" s="13" customFormat="1" ht="55.5" customHeight="1">
      <c r="B146" s="17" t="s">
        <v>231</v>
      </c>
      <c r="C146" s="29">
        <v>3160</v>
      </c>
      <c r="D146" s="30" t="s">
        <v>0</v>
      </c>
      <c r="E146" s="42" t="s">
        <v>57</v>
      </c>
      <c r="F146" s="34">
        <f>G146</f>
        <v>544800</v>
      </c>
      <c r="G146" s="35">
        <f>G147</f>
        <v>544800</v>
      </c>
      <c r="H146" s="35">
        <f aca="true" t="shared" si="49" ref="H146:P146">H147</f>
        <v>0</v>
      </c>
      <c r="I146" s="35">
        <f t="shared" si="49"/>
        <v>0</v>
      </c>
      <c r="J146" s="35">
        <f t="shared" si="49"/>
        <v>0</v>
      </c>
      <c r="K146" s="35">
        <f t="shared" si="49"/>
        <v>0</v>
      </c>
      <c r="L146" s="35">
        <f t="shared" si="49"/>
        <v>0</v>
      </c>
      <c r="M146" s="35">
        <f t="shared" si="49"/>
        <v>0</v>
      </c>
      <c r="N146" s="35">
        <f t="shared" si="49"/>
        <v>0</v>
      </c>
      <c r="O146" s="35">
        <f t="shared" si="49"/>
        <v>0</v>
      </c>
      <c r="P146" s="35">
        <f t="shared" si="49"/>
        <v>0</v>
      </c>
      <c r="Q146" s="34">
        <f>F146+K149</f>
        <v>544800</v>
      </c>
    </row>
    <row r="147" spans="2:17" s="13" customFormat="1" ht="30" customHeight="1">
      <c r="B147" s="31"/>
      <c r="C147" s="29"/>
      <c r="D147" s="30"/>
      <c r="E147" s="32" t="s">
        <v>325</v>
      </c>
      <c r="F147" s="34">
        <f>G147+J147</f>
        <v>544800</v>
      </c>
      <c r="G147" s="35">
        <v>544800</v>
      </c>
      <c r="H147" s="35"/>
      <c r="I147" s="35"/>
      <c r="J147" s="35"/>
      <c r="K147" s="34">
        <f t="shared" si="3"/>
        <v>0</v>
      </c>
      <c r="L147" s="35"/>
      <c r="M147" s="35"/>
      <c r="N147" s="35"/>
      <c r="O147" s="35"/>
      <c r="P147" s="35"/>
      <c r="Q147" s="34">
        <f t="shared" si="4"/>
        <v>544800</v>
      </c>
    </row>
    <row r="148" spans="2:17" s="13" customFormat="1" ht="30.75" customHeight="1">
      <c r="B148" s="39" t="s">
        <v>226</v>
      </c>
      <c r="C148" s="11">
        <v>3240</v>
      </c>
      <c r="D148" s="21"/>
      <c r="E148" s="19" t="s">
        <v>190</v>
      </c>
      <c r="F148" s="34">
        <f>F149</f>
        <v>1406944</v>
      </c>
      <c r="G148" s="35">
        <f aca="true" t="shared" si="50" ref="G148:P149">G149</f>
        <v>1406944</v>
      </c>
      <c r="H148" s="35">
        <f t="shared" si="50"/>
        <v>0</v>
      </c>
      <c r="I148" s="35">
        <f t="shared" si="50"/>
        <v>0</v>
      </c>
      <c r="J148" s="35">
        <f t="shared" si="50"/>
        <v>0</v>
      </c>
      <c r="K148" s="34">
        <f t="shared" si="3"/>
        <v>0</v>
      </c>
      <c r="L148" s="35">
        <f t="shared" si="50"/>
        <v>0</v>
      </c>
      <c r="M148" s="35">
        <f t="shared" si="50"/>
        <v>0</v>
      </c>
      <c r="N148" s="35">
        <f t="shared" si="50"/>
        <v>0</v>
      </c>
      <c r="O148" s="35">
        <f t="shared" si="50"/>
        <v>0</v>
      </c>
      <c r="P148" s="35">
        <f t="shared" si="50"/>
        <v>0</v>
      </c>
      <c r="Q148" s="34">
        <f>F148+K148</f>
        <v>1406944</v>
      </c>
    </row>
    <row r="149" spans="2:17" s="13" customFormat="1" ht="28.5" customHeight="1">
      <c r="B149" s="17" t="s">
        <v>227</v>
      </c>
      <c r="C149" s="29">
        <v>3242</v>
      </c>
      <c r="D149" s="30" t="s">
        <v>5</v>
      </c>
      <c r="E149" s="46" t="s">
        <v>58</v>
      </c>
      <c r="F149" s="34">
        <f>G149+J149</f>
        <v>1406944</v>
      </c>
      <c r="G149" s="35">
        <f>1293624+113320</f>
        <v>1406944</v>
      </c>
      <c r="H149" s="35">
        <f t="shared" si="50"/>
        <v>0</v>
      </c>
      <c r="I149" s="35">
        <f t="shared" si="50"/>
        <v>0</v>
      </c>
      <c r="J149" s="35">
        <f t="shared" si="50"/>
        <v>0</v>
      </c>
      <c r="K149" s="34">
        <f t="shared" si="3"/>
        <v>0</v>
      </c>
      <c r="L149" s="35">
        <f t="shared" si="50"/>
        <v>0</v>
      </c>
      <c r="M149" s="35">
        <f t="shared" si="50"/>
        <v>0</v>
      </c>
      <c r="N149" s="35">
        <f t="shared" si="50"/>
        <v>0</v>
      </c>
      <c r="O149" s="35">
        <f t="shared" si="50"/>
        <v>0</v>
      </c>
      <c r="P149" s="35">
        <f t="shared" si="50"/>
        <v>0</v>
      </c>
      <c r="Q149" s="34">
        <f>F149+K149</f>
        <v>1406944</v>
      </c>
    </row>
    <row r="150" spans="2:17" s="13" customFormat="1" ht="35.25" customHeight="1">
      <c r="B150" s="31"/>
      <c r="C150" s="29"/>
      <c r="D150" s="30"/>
      <c r="E150" s="32" t="s">
        <v>325</v>
      </c>
      <c r="F150" s="34">
        <f>G150+J150</f>
        <v>1406944</v>
      </c>
      <c r="G150" s="35">
        <f>1293624+113320</f>
        <v>1406944</v>
      </c>
      <c r="H150" s="35"/>
      <c r="I150" s="35"/>
      <c r="J150" s="35"/>
      <c r="K150" s="34">
        <f t="shared" si="3"/>
        <v>0</v>
      </c>
      <c r="L150" s="35"/>
      <c r="M150" s="35"/>
      <c r="N150" s="35"/>
      <c r="O150" s="35"/>
      <c r="P150" s="35"/>
      <c r="Q150" s="34">
        <f>F150+K150</f>
        <v>1406944</v>
      </c>
    </row>
    <row r="151" spans="2:17" s="13" customFormat="1" ht="15.75">
      <c r="B151" s="33" t="s">
        <v>97</v>
      </c>
      <c r="C151" s="36"/>
      <c r="D151" s="36"/>
      <c r="E151" s="43" t="s">
        <v>99</v>
      </c>
      <c r="F151" s="34">
        <f>F152</f>
        <v>18621900</v>
      </c>
      <c r="G151" s="34">
        <f aca="true" t="shared" si="51" ref="G151:P151">G152</f>
        <v>18621900</v>
      </c>
      <c r="H151" s="34">
        <f t="shared" si="51"/>
        <v>12758770</v>
      </c>
      <c r="I151" s="34">
        <f t="shared" si="51"/>
        <v>2153900</v>
      </c>
      <c r="J151" s="34">
        <f t="shared" si="51"/>
        <v>0</v>
      </c>
      <c r="K151" s="34">
        <f t="shared" si="3"/>
        <v>266500</v>
      </c>
      <c r="L151" s="34">
        <f t="shared" si="51"/>
        <v>0</v>
      </c>
      <c r="M151" s="34">
        <f t="shared" si="51"/>
        <v>266500</v>
      </c>
      <c r="N151" s="34">
        <f t="shared" si="51"/>
        <v>171300</v>
      </c>
      <c r="O151" s="34">
        <f t="shared" si="51"/>
        <v>6600</v>
      </c>
      <c r="P151" s="34">
        <f t="shared" si="51"/>
        <v>0</v>
      </c>
      <c r="Q151" s="34">
        <f t="shared" si="4"/>
        <v>18888400</v>
      </c>
    </row>
    <row r="152" spans="2:17" s="13" customFormat="1" ht="30">
      <c r="B152" s="17" t="s">
        <v>98</v>
      </c>
      <c r="C152" s="36"/>
      <c r="D152" s="36"/>
      <c r="E152" s="43" t="s">
        <v>100</v>
      </c>
      <c r="F152" s="34">
        <f>F153+F154+F155+F156+F157+F160+F159</f>
        <v>18621900</v>
      </c>
      <c r="G152" s="34">
        <f aca="true" t="shared" si="52" ref="G152:P152">G153+G154+G155+G156+G157+G160+G159</f>
        <v>18621900</v>
      </c>
      <c r="H152" s="34">
        <f t="shared" si="52"/>
        <v>12758770</v>
      </c>
      <c r="I152" s="34">
        <f t="shared" si="52"/>
        <v>2153900</v>
      </c>
      <c r="J152" s="34">
        <f t="shared" si="52"/>
        <v>0</v>
      </c>
      <c r="K152" s="34">
        <f t="shared" si="52"/>
        <v>266500</v>
      </c>
      <c r="L152" s="34">
        <f t="shared" si="52"/>
        <v>0</v>
      </c>
      <c r="M152" s="34">
        <f t="shared" si="52"/>
        <v>266500</v>
      </c>
      <c r="N152" s="34">
        <f t="shared" si="52"/>
        <v>171300</v>
      </c>
      <c r="O152" s="34">
        <f t="shared" si="52"/>
        <v>6600</v>
      </c>
      <c r="P152" s="34">
        <f t="shared" si="52"/>
        <v>0</v>
      </c>
      <c r="Q152" s="34">
        <f t="shared" si="4"/>
        <v>18888400</v>
      </c>
    </row>
    <row r="153" spans="2:17" s="13" customFormat="1" ht="45">
      <c r="B153" s="17" t="s">
        <v>137</v>
      </c>
      <c r="C153" s="18" t="s">
        <v>76</v>
      </c>
      <c r="D153" s="18" t="s">
        <v>22</v>
      </c>
      <c r="E153" s="23" t="s">
        <v>101</v>
      </c>
      <c r="F153" s="34">
        <f t="shared" si="2"/>
        <v>704600</v>
      </c>
      <c r="G153" s="25">
        <v>704600</v>
      </c>
      <c r="H153" s="25">
        <v>561270</v>
      </c>
      <c r="I153" s="25"/>
      <c r="J153" s="25"/>
      <c r="K153" s="34">
        <f t="shared" si="3"/>
        <v>0</v>
      </c>
      <c r="L153" s="35"/>
      <c r="M153" s="25"/>
      <c r="N153" s="25"/>
      <c r="O153" s="25"/>
      <c r="P153" s="25"/>
      <c r="Q153" s="34">
        <f t="shared" si="4"/>
        <v>704600</v>
      </c>
    </row>
    <row r="154" spans="2:17" s="13" customFormat="1" ht="15.75">
      <c r="B154" s="33" t="s">
        <v>138</v>
      </c>
      <c r="C154" s="29">
        <v>1080</v>
      </c>
      <c r="D154" s="30" t="s">
        <v>15</v>
      </c>
      <c r="E154" s="47" t="s">
        <v>74</v>
      </c>
      <c r="F154" s="34">
        <f>G154+J154</f>
        <v>3769200</v>
      </c>
      <c r="G154" s="25">
        <v>3769200</v>
      </c>
      <c r="H154" s="25">
        <v>2940600</v>
      </c>
      <c r="I154" s="25">
        <v>119100</v>
      </c>
      <c r="J154" s="25"/>
      <c r="K154" s="34">
        <f aca="true" t="shared" si="53" ref="K154:K165">M154+P154</f>
        <v>139100</v>
      </c>
      <c r="L154" s="35"/>
      <c r="M154" s="25">
        <v>139100</v>
      </c>
      <c r="N154" s="25">
        <v>101300</v>
      </c>
      <c r="O154" s="25"/>
      <c r="P154" s="25"/>
      <c r="Q154" s="34">
        <f t="shared" si="4"/>
        <v>3908300</v>
      </c>
    </row>
    <row r="155" spans="2:17" s="13" customFormat="1" ht="15.75">
      <c r="B155" s="33" t="s">
        <v>104</v>
      </c>
      <c r="C155" s="29">
        <v>4030</v>
      </c>
      <c r="D155" s="30" t="s">
        <v>25</v>
      </c>
      <c r="E155" s="23" t="s">
        <v>50</v>
      </c>
      <c r="F155" s="34">
        <f t="shared" si="2"/>
        <v>5501100</v>
      </c>
      <c r="G155" s="25">
        <v>5501100</v>
      </c>
      <c r="H155" s="25">
        <v>4002000</v>
      </c>
      <c r="I155" s="25">
        <v>421200</v>
      </c>
      <c r="J155" s="25"/>
      <c r="K155" s="34">
        <f t="shared" si="53"/>
        <v>4200</v>
      </c>
      <c r="L155" s="35"/>
      <c r="M155" s="25">
        <v>4200</v>
      </c>
      <c r="N155" s="25"/>
      <c r="O155" s="25"/>
      <c r="P155" s="25"/>
      <c r="Q155" s="34">
        <f t="shared" si="4"/>
        <v>5505300</v>
      </c>
    </row>
    <row r="156" spans="2:17" s="13" customFormat="1" ht="15.75">
      <c r="B156" s="33" t="s">
        <v>105</v>
      </c>
      <c r="C156" s="29">
        <v>4040</v>
      </c>
      <c r="D156" s="30" t="s">
        <v>25</v>
      </c>
      <c r="E156" s="47" t="s">
        <v>51</v>
      </c>
      <c r="F156" s="34">
        <f t="shared" si="2"/>
        <v>1181150</v>
      </c>
      <c r="G156" s="25">
        <v>1181150</v>
      </c>
      <c r="H156" s="25">
        <v>756500</v>
      </c>
      <c r="I156" s="25">
        <v>183250</v>
      </c>
      <c r="J156" s="25"/>
      <c r="K156" s="34">
        <f t="shared" si="53"/>
        <v>19100</v>
      </c>
      <c r="L156" s="35"/>
      <c r="M156" s="25">
        <v>19100</v>
      </c>
      <c r="N156" s="25"/>
      <c r="O156" s="25">
        <v>2000</v>
      </c>
      <c r="P156" s="25"/>
      <c r="Q156" s="34">
        <f aca="true" t="shared" si="54" ref="Q156:Q182">F156+K156</f>
        <v>1200250</v>
      </c>
    </row>
    <row r="157" spans="2:17" s="13" customFormat="1" ht="30">
      <c r="B157" s="33" t="s">
        <v>106</v>
      </c>
      <c r="C157" s="29">
        <v>4060</v>
      </c>
      <c r="D157" s="30" t="s">
        <v>2</v>
      </c>
      <c r="E157" s="47" t="s">
        <v>52</v>
      </c>
      <c r="F157" s="34">
        <f>G157+J157</f>
        <v>7106050</v>
      </c>
      <c r="G157" s="25">
        <v>7106050</v>
      </c>
      <c r="H157" s="25">
        <v>4498400</v>
      </c>
      <c r="I157" s="25">
        <v>1430350</v>
      </c>
      <c r="J157" s="25"/>
      <c r="K157" s="34">
        <f t="shared" si="53"/>
        <v>104100</v>
      </c>
      <c r="L157" s="35"/>
      <c r="M157" s="25">
        <v>104100</v>
      </c>
      <c r="N157" s="25">
        <v>70000</v>
      </c>
      <c r="O157" s="25">
        <v>4600</v>
      </c>
      <c r="P157" s="25"/>
      <c r="Q157" s="34">
        <f t="shared" si="54"/>
        <v>7210150</v>
      </c>
    </row>
    <row r="158" spans="2:17" s="13" customFormat="1" ht="15.75">
      <c r="B158" s="33" t="s">
        <v>208</v>
      </c>
      <c r="C158" s="29">
        <v>4080</v>
      </c>
      <c r="D158" s="30"/>
      <c r="E158" s="47" t="s">
        <v>209</v>
      </c>
      <c r="F158" s="34">
        <f>F159+F160</f>
        <v>359800</v>
      </c>
      <c r="G158" s="34">
        <f aca="true" t="shared" si="55" ref="G158:P158">G159+G160</f>
        <v>359800</v>
      </c>
      <c r="H158" s="34">
        <f t="shared" si="55"/>
        <v>0</v>
      </c>
      <c r="I158" s="34">
        <f t="shared" si="55"/>
        <v>0</v>
      </c>
      <c r="J158" s="34">
        <f t="shared" si="55"/>
        <v>0</v>
      </c>
      <c r="K158" s="34">
        <f t="shared" si="55"/>
        <v>0</v>
      </c>
      <c r="L158" s="34">
        <f t="shared" si="55"/>
        <v>0</v>
      </c>
      <c r="M158" s="34">
        <f t="shared" si="55"/>
        <v>0</v>
      </c>
      <c r="N158" s="34">
        <f t="shared" si="55"/>
        <v>0</v>
      </c>
      <c r="O158" s="34">
        <f t="shared" si="55"/>
        <v>0</v>
      </c>
      <c r="P158" s="34">
        <f t="shared" si="55"/>
        <v>0</v>
      </c>
      <c r="Q158" s="34">
        <f t="shared" si="54"/>
        <v>359800</v>
      </c>
    </row>
    <row r="159" spans="2:17" s="13" customFormat="1" ht="15.75" hidden="1">
      <c r="B159" s="33"/>
      <c r="C159" s="29"/>
      <c r="D159" s="30"/>
      <c r="E159" s="47"/>
      <c r="F159" s="34">
        <f>G159+J159</f>
        <v>0</v>
      </c>
      <c r="G159" s="25"/>
      <c r="H159" s="25"/>
      <c r="I159" s="25"/>
      <c r="J159" s="25"/>
      <c r="K159" s="34">
        <f t="shared" si="53"/>
        <v>0</v>
      </c>
      <c r="L159" s="35"/>
      <c r="M159" s="25"/>
      <c r="N159" s="25"/>
      <c r="O159" s="25"/>
      <c r="P159" s="25"/>
      <c r="Q159" s="34">
        <f t="shared" si="54"/>
        <v>0</v>
      </c>
    </row>
    <row r="160" spans="2:17" s="13" customFormat="1" ht="15.75">
      <c r="B160" s="33" t="s">
        <v>107</v>
      </c>
      <c r="C160" s="29">
        <v>4082</v>
      </c>
      <c r="D160" s="30" t="s">
        <v>23</v>
      </c>
      <c r="E160" s="19" t="s">
        <v>60</v>
      </c>
      <c r="F160" s="34">
        <f>G160+J160</f>
        <v>359800</v>
      </c>
      <c r="G160" s="25">
        <f>G161+G162</f>
        <v>359800</v>
      </c>
      <c r="H160" s="25">
        <f aca="true" t="shared" si="56" ref="H160:P160">H161+H162</f>
        <v>0</v>
      </c>
      <c r="I160" s="25">
        <f t="shared" si="56"/>
        <v>0</v>
      </c>
      <c r="J160" s="25">
        <f t="shared" si="56"/>
        <v>0</v>
      </c>
      <c r="K160" s="25">
        <f t="shared" si="56"/>
        <v>0</v>
      </c>
      <c r="L160" s="25">
        <f t="shared" si="56"/>
        <v>0</v>
      </c>
      <c r="M160" s="25">
        <f t="shared" si="56"/>
        <v>0</v>
      </c>
      <c r="N160" s="25">
        <f t="shared" si="56"/>
        <v>0</v>
      </c>
      <c r="O160" s="25">
        <f t="shared" si="56"/>
        <v>0</v>
      </c>
      <c r="P160" s="25">
        <f t="shared" si="56"/>
        <v>0</v>
      </c>
      <c r="Q160" s="34">
        <f t="shared" si="54"/>
        <v>359800</v>
      </c>
    </row>
    <row r="161" spans="2:17" s="13" customFormat="1" ht="30">
      <c r="B161" s="33"/>
      <c r="C161" s="29"/>
      <c r="D161" s="30"/>
      <c r="E161" s="44" t="s">
        <v>326</v>
      </c>
      <c r="F161" s="34">
        <f>G161+J161</f>
        <v>324800</v>
      </c>
      <c r="G161" s="25">
        <v>324800</v>
      </c>
      <c r="H161" s="25"/>
      <c r="I161" s="25"/>
      <c r="J161" s="25"/>
      <c r="K161" s="34">
        <f t="shared" si="53"/>
        <v>0</v>
      </c>
      <c r="L161" s="35"/>
      <c r="M161" s="25"/>
      <c r="N161" s="25"/>
      <c r="O161" s="25"/>
      <c r="P161" s="25"/>
      <c r="Q161" s="34">
        <f t="shared" si="54"/>
        <v>324800</v>
      </c>
    </row>
    <row r="162" spans="2:17" s="13" customFormat="1" ht="15.75">
      <c r="B162" s="33"/>
      <c r="C162" s="18"/>
      <c r="D162" s="18"/>
      <c r="E162" s="44" t="s">
        <v>333</v>
      </c>
      <c r="F162" s="34">
        <f>G162+J162</f>
        <v>35000</v>
      </c>
      <c r="G162" s="25">
        <v>35000</v>
      </c>
      <c r="H162" s="25"/>
      <c r="I162" s="25"/>
      <c r="J162" s="25"/>
      <c r="K162" s="34">
        <f t="shared" si="53"/>
        <v>0</v>
      </c>
      <c r="L162" s="35"/>
      <c r="M162" s="25"/>
      <c r="N162" s="25"/>
      <c r="O162" s="25"/>
      <c r="P162" s="25"/>
      <c r="Q162" s="34">
        <f t="shared" si="54"/>
        <v>35000</v>
      </c>
    </row>
    <row r="163" spans="2:17" s="13" customFormat="1" ht="29.25">
      <c r="B163" s="31">
        <v>3700000</v>
      </c>
      <c r="C163" s="14"/>
      <c r="D163" s="14"/>
      <c r="E163" s="26" t="s">
        <v>102</v>
      </c>
      <c r="F163" s="34">
        <f>F164</f>
        <v>1341200</v>
      </c>
      <c r="G163" s="34">
        <f>G164</f>
        <v>1141200</v>
      </c>
      <c r="H163" s="34">
        <f>H164</f>
        <v>910900</v>
      </c>
      <c r="I163" s="34">
        <f>I164</f>
        <v>0</v>
      </c>
      <c r="J163" s="34">
        <f>J164</f>
        <v>0</v>
      </c>
      <c r="K163" s="34">
        <f>M163+P163</f>
        <v>0</v>
      </c>
      <c r="L163" s="34">
        <f>L164</f>
        <v>0</v>
      </c>
      <c r="M163" s="34">
        <f>M164</f>
        <v>0</v>
      </c>
      <c r="N163" s="34">
        <f>N164</f>
        <v>0</v>
      </c>
      <c r="O163" s="34">
        <f>O164</f>
        <v>0</v>
      </c>
      <c r="P163" s="34">
        <f>P164</f>
        <v>0</v>
      </c>
      <c r="Q163" s="34">
        <f t="shared" si="54"/>
        <v>1341200</v>
      </c>
    </row>
    <row r="164" spans="2:17" s="13" customFormat="1" ht="30">
      <c r="B164" s="31">
        <v>3710000</v>
      </c>
      <c r="C164" s="14"/>
      <c r="D164" s="14"/>
      <c r="E164" s="26" t="s">
        <v>103</v>
      </c>
      <c r="F164" s="34">
        <f>F165+F166+F170+F168+F173+F179+F175</f>
        <v>1341200</v>
      </c>
      <c r="G164" s="34">
        <f>G165+G166+G170+G168+G173+G179+G175</f>
        <v>1141200</v>
      </c>
      <c r="H164" s="34">
        <f>H165+H166+H170+H168+H173+H179+H175</f>
        <v>910900</v>
      </c>
      <c r="I164" s="34">
        <f>I165+I166+I170+I168+I173+I179+I175</f>
        <v>0</v>
      </c>
      <c r="J164" s="34">
        <f>J165+J166+J170+J168+J173+J179+J175</f>
        <v>0</v>
      </c>
      <c r="K164" s="34">
        <f aca="true" t="shared" si="57" ref="K164:P164">K165+K166+K170+K168+K173+K179+K175</f>
        <v>0</v>
      </c>
      <c r="L164" s="34">
        <f t="shared" si="57"/>
        <v>0</v>
      </c>
      <c r="M164" s="34">
        <f t="shared" si="57"/>
        <v>0</v>
      </c>
      <c r="N164" s="34">
        <f t="shared" si="57"/>
        <v>0</v>
      </c>
      <c r="O164" s="34">
        <f t="shared" si="57"/>
        <v>0</v>
      </c>
      <c r="P164" s="34">
        <f t="shared" si="57"/>
        <v>0</v>
      </c>
      <c r="Q164" s="34">
        <f t="shared" si="54"/>
        <v>1341200</v>
      </c>
    </row>
    <row r="165" spans="1:17" s="13" customFormat="1" ht="45">
      <c r="A165" s="13">
        <v>250102</v>
      </c>
      <c r="B165" s="31">
        <v>3710160</v>
      </c>
      <c r="C165" s="18" t="s">
        <v>76</v>
      </c>
      <c r="D165" s="18" t="s">
        <v>22</v>
      </c>
      <c r="E165" s="23" t="s">
        <v>101</v>
      </c>
      <c r="F165" s="34">
        <f>G165+J165</f>
        <v>1141200</v>
      </c>
      <c r="G165" s="34">
        <v>1141200</v>
      </c>
      <c r="H165" s="34">
        <v>910900</v>
      </c>
      <c r="I165" s="34"/>
      <c r="J165" s="34"/>
      <c r="K165" s="34">
        <f t="shared" si="53"/>
        <v>0</v>
      </c>
      <c r="L165" s="34"/>
      <c r="M165" s="34"/>
      <c r="N165" s="34"/>
      <c r="O165" s="34"/>
      <c r="P165" s="34"/>
      <c r="Q165" s="34">
        <f t="shared" si="54"/>
        <v>1141200</v>
      </c>
    </row>
    <row r="166" spans="2:17" s="13" customFormat="1" ht="15.75">
      <c r="B166" s="17" t="s">
        <v>216</v>
      </c>
      <c r="C166" s="30" t="s">
        <v>136</v>
      </c>
      <c r="D166" s="30" t="s">
        <v>24</v>
      </c>
      <c r="E166" s="23" t="s">
        <v>135</v>
      </c>
      <c r="F166" s="34">
        <v>200000</v>
      </c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>
        <f t="shared" si="54"/>
        <v>200000</v>
      </c>
    </row>
    <row r="167" spans="2:17" s="13" customFormat="1" ht="30">
      <c r="B167" s="17"/>
      <c r="C167" s="30"/>
      <c r="D167" s="30"/>
      <c r="E167" s="38" t="s">
        <v>327</v>
      </c>
      <c r="F167" s="34">
        <v>200000</v>
      </c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>
        <f t="shared" si="54"/>
        <v>200000</v>
      </c>
    </row>
    <row r="168" spans="2:17" s="13" customFormat="1" ht="75" hidden="1">
      <c r="B168" s="31">
        <v>3719490</v>
      </c>
      <c r="C168" s="30" t="s">
        <v>255</v>
      </c>
      <c r="D168" s="30" t="s">
        <v>218</v>
      </c>
      <c r="E168" s="23" t="s">
        <v>252</v>
      </c>
      <c r="F168" s="34">
        <f>F169</f>
        <v>0</v>
      </c>
      <c r="G168" s="34">
        <f aca="true" t="shared" si="58" ref="G168:P168">G169</f>
        <v>0</v>
      </c>
      <c r="H168" s="34">
        <f t="shared" si="58"/>
        <v>0</v>
      </c>
      <c r="I168" s="34">
        <f t="shared" si="58"/>
        <v>0</v>
      </c>
      <c r="J168" s="34">
        <f t="shared" si="58"/>
        <v>0</v>
      </c>
      <c r="K168" s="34">
        <f t="shared" si="58"/>
        <v>0</v>
      </c>
      <c r="L168" s="34">
        <f t="shared" si="58"/>
        <v>0</v>
      </c>
      <c r="M168" s="34">
        <f t="shared" si="58"/>
        <v>0</v>
      </c>
      <c r="N168" s="34">
        <f t="shared" si="58"/>
        <v>0</v>
      </c>
      <c r="O168" s="34">
        <f t="shared" si="58"/>
        <v>0</v>
      </c>
      <c r="P168" s="34">
        <f t="shared" si="58"/>
        <v>0</v>
      </c>
      <c r="Q168" s="34">
        <f t="shared" si="54"/>
        <v>0</v>
      </c>
    </row>
    <row r="169" spans="2:17" s="13" customFormat="1" ht="75" hidden="1">
      <c r="B169" s="17"/>
      <c r="C169" s="30"/>
      <c r="D169" s="30"/>
      <c r="E169" s="38" t="s">
        <v>235</v>
      </c>
      <c r="F169" s="34">
        <f>G169</f>
        <v>0</v>
      </c>
      <c r="G169" s="34"/>
      <c r="H169" s="34"/>
      <c r="I169" s="34"/>
      <c r="J169" s="34"/>
      <c r="K169" s="34">
        <f>L169+P169</f>
        <v>0</v>
      </c>
      <c r="L169" s="34"/>
      <c r="M169" s="34"/>
      <c r="N169" s="34"/>
      <c r="O169" s="34"/>
      <c r="P169" s="34"/>
      <c r="Q169" s="34">
        <f t="shared" si="54"/>
        <v>0</v>
      </c>
    </row>
    <row r="170" spans="2:17" s="13" customFormat="1" ht="30" hidden="1">
      <c r="B170" s="31">
        <v>3719750</v>
      </c>
      <c r="C170" s="30" t="s">
        <v>217</v>
      </c>
      <c r="D170" s="30" t="s">
        <v>218</v>
      </c>
      <c r="E170" s="23" t="s">
        <v>219</v>
      </c>
      <c r="F170" s="34">
        <f>F171</f>
        <v>0</v>
      </c>
      <c r="G170" s="34">
        <f>G171</f>
        <v>0</v>
      </c>
      <c r="H170" s="34">
        <f>H171</f>
        <v>0</v>
      </c>
      <c r="I170" s="34">
        <f>I171</f>
        <v>0</v>
      </c>
      <c r="J170" s="34">
        <f>J171</f>
        <v>0</v>
      </c>
      <c r="K170" s="34">
        <f aca="true" t="shared" si="59" ref="K170:P170">K171+K172</f>
        <v>0</v>
      </c>
      <c r="L170" s="34">
        <f t="shared" si="59"/>
        <v>0</v>
      </c>
      <c r="M170" s="34">
        <f t="shared" si="59"/>
        <v>0</v>
      </c>
      <c r="N170" s="34">
        <f t="shared" si="59"/>
        <v>0</v>
      </c>
      <c r="O170" s="34">
        <f t="shared" si="59"/>
        <v>0</v>
      </c>
      <c r="P170" s="34">
        <f t="shared" si="59"/>
        <v>0</v>
      </c>
      <c r="Q170" s="34">
        <f t="shared" si="54"/>
        <v>0</v>
      </c>
    </row>
    <row r="171" spans="2:17" s="13" customFormat="1" ht="120" customHeight="1" hidden="1">
      <c r="B171" s="31"/>
      <c r="C171" s="30"/>
      <c r="D171" s="30"/>
      <c r="E171" s="38" t="s">
        <v>228</v>
      </c>
      <c r="F171" s="34">
        <f aca="true" t="shared" si="60" ref="F171:F181">G171+J171</f>
        <v>0</v>
      </c>
      <c r="G171" s="34"/>
      <c r="H171" s="34"/>
      <c r="I171" s="34"/>
      <c r="J171" s="34"/>
      <c r="K171" s="34">
        <f>M171+P171</f>
        <v>0</v>
      </c>
      <c r="L171" s="34"/>
      <c r="M171" s="34"/>
      <c r="N171" s="34"/>
      <c r="O171" s="34"/>
      <c r="P171" s="34"/>
      <c r="Q171" s="34">
        <f>F171+K171</f>
        <v>0</v>
      </c>
    </row>
    <row r="172" spans="2:17" s="13" customFormat="1" ht="61.5" customHeight="1" hidden="1">
      <c r="B172" s="31"/>
      <c r="C172" s="30"/>
      <c r="D172" s="30"/>
      <c r="E172" s="38" t="s">
        <v>300</v>
      </c>
      <c r="F172" s="34"/>
      <c r="G172" s="34"/>
      <c r="H172" s="34"/>
      <c r="I172" s="34"/>
      <c r="J172" s="34"/>
      <c r="K172" s="34">
        <f>M172+P172</f>
        <v>0</v>
      </c>
      <c r="L172" s="34"/>
      <c r="M172" s="34"/>
      <c r="N172" s="34"/>
      <c r="O172" s="34"/>
      <c r="P172" s="34"/>
      <c r="Q172" s="34">
        <f>F172+K172</f>
        <v>0</v>
      </c>
    </row>
    <row r="173" spans="2:17" s="13" customFormat="1" ht="39" customHeight="1" hidden="1">
      <c r="B173" s="31">
        <v>3719720</v>
      </c>
      <c r="C173" s="30" t="s">
        <v>254</v>
      </c>
      <c r="D173" s="30" t="s">
        <v>218</v>
      </c>
      <c r="E173" s="23" t="s">
        <v>253</v>
      </c>
      <c r="F173" s="34">
        <f t="shared" si="60"/>
        <v>0</v>
      </c>
      <c r="G173" s="34">
        <f>G174</f>
        <v>0</v>
      </c>
      <c r="H173" s="34">
        <f aca="true" t="shared" si="61" ref="H173:P173">H174</f>
        <v>0</v>
      </c>
      <c r="I173" s="34">
        <f t="shared" si="61"/>
        <v>0</v>
      </c>
      <c r="J173" s="34">
        <f t="shared" si="61"/>
        <v>0</v>
      </c>
      <c r="K173" s="34">
        <f t="shared" si="61"/>
        <v>0</v>
      </c>
      <c r="L173" s="34">
        <f t="shared" si="61"/>
        <v>0</v>
      </c>
      <c r="M173" s="34">
        <f t="shared" si="61"/>
        <v>0</v>
      </c>
      <c r="N173" s="34">
        <f t="shared" si="61"/>
        <v>0</v>
      </c>
      <c r="O173" s="34">
        <f t="shared" si="61"/>
        <v>0</v>
      </c>
      <c r="P173" s="34">
        <f t="shared" si="61"/>
        <v>0</v>
      </c>
      <c r="Q173" s="34">
        <f t="shared" si="54"/>
        <v>0</v>
      </c>
    </row>
    <row r="174" spans="2:17" s="13" customFormat="1" ht="81" customHeight="1" hidden="1">
      <c r="B174" s="31"/>
      <c r="C174" s="30"/>
      <c r="D174" s="30"/>
      <c r="E174" s="38" t="s">
        <v>235</v>
      </c>
      <c r="F174" s="34">
        <f t="shared" si="60"/>
        <v>0</v>
      </c>
      <c r="G174" s="34"/>
      <c r="H174" s="34"/>
      <c r="I174" s="34"/>
      <c r="J174" s="34"/>
      <c r="K174" s="34">
        <f>M174+P174</f>
        <v>0</v>
      </c>
      <c r="L174" s="34"/>
      <c r="M174" s="34"/>
      <c r="N174" s="34"/>
      <c r="O174" s="34"/>
      <c r="P174" s="34"/>
      <c r="Q174" s="34">
        <f t="shared" si="54"/>
        <v>0</v>
      </c>
    </row>
    <row r="175" spans="2:17" s="13" customFormat="1" ht="39.75" customHeight="1" hidden="1">
      <c r="B175" s="31">
        <v>3719770</v>
      </c>
      <c r="C175" s="30" t="s">
        <v>263</v>
      </c>
      <c r="D175" s="30" t="s">
        <v>218</v>
      </c>
      <c r="E175" s="23" t="s">
        <v>262</v>
      </c>
      <c r="F175" s="34">
        <f aca="true" t="shared" si="62" ref="F175:K175">F176+F177+F178</f>
        <v>0</v>
      </c>
      <c r="G175" s="34">
        <f t="shared" si="62"/>
        <v>0</v>
      </c>
      <c r="H175" s="34">
        <f t="shared" si="62"/>
        <v>0</v>
      </c>
      <c r="I175" s="34">
        <f t="shared" si="62"/>
        <v>0</v>
      </c>
      <c r="J175" s="34">
        <f t="shared" si="62"/>
        <v>0</v>
      </c>
      <c r="K175" s="34">
        <f t="shared" si="62"/>
        <v>0</v>
      </c>
      <c r="L175" s="34">
        <f>L176+L177+L178</f>
        <v>0</v>
      </c>
      <c r="M175" s="34">
        <f>M176+M177+M178</f>
        <v>0</v>
      </c>
      <c r="N175" s="34">
        <f>N176+N177+N178</f>
        <v>0</v>
      </c>
      <c r="O175" s="34">
        <f>O176+O177+O178</f>
        <v>0</v>
      </c>
      <c r="P175" s="34">
        <f>P176+P177+P178</f>
        <v>0</v>
      </c>
      <c r="Q175" s="34">
        <f t="shared" si="54"/>
        <v>0</v>
      </c>
    </row>
    <row r="176" spans="2:17" s="13" customFormat="1" ht="27" customHeight="1" hidden="1">
      <c r="B176" s="31"/>
      <c r="C176" s="30"/>
      <c r="D176" s="30"/>
      <c r="E176" s="38" t="s">
        <v>310</v>
      </c>
      <c r="F176" s="34">
        <f t="shared" si="60"/>
        <v>0</v>
      </c>
      <c r="G176" s="34"/>
      <c r="H176" s="34"/>
      <c r="I176" s="34"/>
      <c r="J176" s="34"/>
      <c r="K176" s="34">
        <f>M176+P176</f>
        <v>0</v>
      </c>
      <c r="L176" s="34"/>
      <c r="M176" s="34"/>
      <c r="N176" s="34"/>
      <c r="O176" s="34"/>
      <c r="P176" s="34"/>
      <c r="Q176" s="34">
        <f t="shared" si="54"/>
        <v>0</v>
      </c>
    </row>
    <row r="177" spans="2:17" s="13" customFormat="1" ht="37.5" customHeight="1" hidden="1">
      <c r="B177" s="31"/>
      <c r="C177" s="30"/>
      <c r="D177" s="30"/>
      <c r="E177" s="38" t="s">
        <v>288</v>
      </c>
      <c r="F177" s="34"/>
      <c r="G177" s="34"/>
      <c r="H177" s="34"/>
      <c r="I177" s="34"/>
      <c r="J177" s="34"/>
      <c r="K177" s="34">
        <f>M177+P177</f>
        <v>0</v>
      </c>
      <c r="L177" s="34"/>
      <c r="M177" s="34"/>
      <c r="N177" s="34"/>
      <c r="O177" s="34"/>
      <c r="P177" s="34"/>
      <c r="Q177" s="34">
        <f t="shared" si="54"/>
        <v>0</v>
      </c>
    </row>
    <row r="178" spans="2:17" s="13" customFormat="1" ht="64.5" customHeight="1" hidden="1">
      <c r="B178" s="31"/>
      <c r="C178" s="30"/>
      <c r="D178" s="30"/>
      <c r="E178" s="38" t="s">
        <v>297</v>
      </c>
      <c r="F178" s="34"/>
      <c r="G178" s="34"/>
      <c r="H178" s="34"/>
      <c r="I178" s="34"/>
      <c r="J178" s="34"/>
      <c r="K178" s="34">
        <f>M178+P178</f>
        <v>0</v>
      </c>
      <c r="L178" s="34"/>
      <c r="M178" s="34"/>
      <c r="N178" s="34"/>
      <c r="O178" s="34"/>
      <c r="P178" s="34"/>
      <c r="Q178" s="34">
        <f t="shared" si="54"/>
        <v>0</v>
      </c>
    </row>
    <row r="179" spans="2:17" s="13" customFormat="1" ht="56.25" customHeight="1" hidden="1">
      <c r="B179" s="31">
        <v>3719800</v>
      </c>
      <c r="C179" s="30" t="s">
        <v>283</v>
      </c>
      <c r="D179" s="30" t="s">
        <v>218</v>
      </c>
      <c r="E179" s="23" t="s">
        <v>301</v>
      </c>
      <c r="F179" s="34">
        <f t="shared" si="60"/>
        <v>0</v>
      </c>
      <c r="G179" s="34">
        <f>G180+G181</f>
        <v>0</v>
      </c>
      <c r="H179" s="34">
        <f aca="true" t="shared" si="63" ref="H179:P179">H180+H181</f>
        <v>0</v>
      </c>
      <c r="I179" s="34">
        <f t="shared" si="63"/>
        <v>0</v>
      </c>
      <c r="J179" s="34">
        <f t="shared" si="63"/>
        <v>0</v>
      </c>
      <c r="K179" s="34">
        <f t="shared" si="63"/>
        <v>0</v>
      </c>
      <c r="L179" s="34">
        <f t="shared" si="63"/>
        <v>0</v>
      </c>
      <c r="M179" s="34">
        <f t="shared" si="63"/>
        <v>0</v>
      </c>
      <c r="N179" s="34">
        <f t="shared" si="63"/>
        <v>0</v>
      </c>
      <c r="O179" s="34">
        <f t="shared" si="63"/>
        <v>0</v>
      </c>
      <c r="P179" s="34">
        <f t="shared" si="63"/>
        <v>0</v>
      </c>
      <c r="Q179" s="34">
        <f t="shared" si="54"/>
        <v>0</v>
      </c>
    </row>
    <row r="180" spans="2:17" s="13" customFormat="1" ht="52.5" customHeight="1" hidden="1">
      <c r="B180" s="31"/>
      <c r="C180" s="30"/>
      <c r="D180" s="30"/>
      <c r="E180" s="38" t="s">
        <v>284</v>
      </c>
      <c r="F180" s="34">
        <f t="shared" si="60"/>
        <v>0</v>
      </c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>
        <f t="shared" si="54"/>
        <v>0</v>
      </c>
    </row>
    <row r="181" spans="2:17" s="13" customFormat="1" ht="28.5" customHeight="1" hidden="1">
      <c r="B181" s="31"/>
      <c r="C181" s="30"/>
      <c r="D181" s="30"/>
      <c r="E181" s="38" t="s">
        <v>285</v>
      </c>
      <c r="F181" s="34">
        <f t="shared" si="60"/>
        <v>0</v>
      </c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>
        <f t="shared" si="54"/>
        <v>0</v>
      </c>
    </row>
    <row r="182" spans="2:17" s="12" customFormat="1" ht="19.5" customHeight="1">
      <c r="B182" s="27"/>
      <c r="C182" s="27"/>
      <c r="D182" s="27"/>
      <c r="E182" s="27" t="s">
        <v>9</v>
      </c>
      <c r="F182" s="34">
        <f>F9+F101+F151+F163+F134</f>
        <v>315967974</v>
      </c>
      <c r="G182" s="34">
        <f aca="true" t="shared" si="64" ref="G182:P182">G9+G101+G151+G163+G134</f>
        <v>303483274</v>
      </c>
      <c r="H182" s="34">
        <f t="shared" si="64"/>
        <v>191081793</v>
      </c>
      <c r="I182" s="34">
        <f t="shared" si="64"/>
        <v>35619171</v>
      </c>
      <c r="J182" s="34">
        <f t="shared" si="64"/>
        <v>12284700</v>
      </c>
      <c r="K182" s="34">
        <f>K9+K101+K151+K163+K134</f>
        <v>4306800</v>
      </c>
      <c r="L182" s="34">
        <f>L9+L101+L151+L163+L134</f>
        <v>0</v>
      </c>
      <c r="M182" s="34">
        <f t="shared" si="64"/>
        <v>4306800</v>
      </c>
      <c r="N182" s="34">
        <f t="shared" si="64"/>
        <v>751100</v>
      </c>
      <c r="O182" s="34">
        <f t="shared" si="64"/>
        <v>44800</v>
      </c>
      <c r="P182" s="34">
        <f t="shared" si="64"/>
        <v>0</v>
      </c>
      <c r="Q182" s="34">
        <f t="shared" si="54"/>
        <v>320274774</v>
      </c>
    </row>
    <row r="183" spans="6:17" ht="22.5" customHeight="1"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5:16" ht="30.75" customHeight="1">
      <c r="E184" s="40"/>
      <c r="F184" s="62" t="s">
        <v>336</v>
      </c>
      <c r="G184" s="63"/>
      <c r="H184" s="63"/>
      <c r="I184" s="63"/>
      <c r="J184" s="63"/>
      <c r="K184" s="63"/>
      <c r="L184" s="63"/>
      <c r="M184" s="63"/>
      <c r="N184" s="63"/>
      <c r="O184" s="63"/>
      <c r="P184" s="63"/>
    </row>
    <row r="185" ht="12.75">
      <c r="F185" s="22"/>
    </row>
    <row r="186" spans="6:16" ht="52.5" customHeight="1"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</row>
    <row r="187" ht="12.75">
      <c r="H187" s="22"/>
    </row>
    <row r="188" spans="6:17" ht="12.75"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</row>
    <row r="189" spans="6:17" ht="12.75"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</row>
    <row r="191" spans="6:21" ht="12.75"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</row>
  </sheetData>
  <sheetProtection/>
  <mergeCells count="25">
    <mergeCell ref="N1:Q1"/>
    <mergeCell ref="F186:P186"/>
    <mergeCell ref="F4:J4"/>
    <mergeCell ref="K4:P4"/>
    <mergeCell ref="F5:F7"/>
    <mergeCell ref="G5:G7"/>
    <mergeCell ref="M5:M7"/>
    <mergeCell ref="F184:P184"/>
    <mergeCell ref="L5:L7"/>
    <mergeCell ref="H5:I5"/>
    <mergeCell ref="J5:J7"/>
    <mergeCell ref="H6:H7"/>
    <mergeCell ref="I6:I7"/>
    <mergeCell ref="B2:Q2"/>
    <mergeCell ref="B4:B7"/>
    <mergeCell ref="C4:C7"/>
    <mergeCell ref="D4:D7"/>
    <mergeCell ref="E4:E7"/>
    <mergeCell ref="B3:C3"/>
    <mergeCell ref="Q4:Q7"/>
    <mergeCell ref="P5:P7"/>
    <mergeCell ref="N6:N7"/>
    <mergeCell ref="O6:O7"/>
    <mergeCell ref="N5:O5"/>
    <mergeCell ref="K5:K7"/>
  </mergeCells>
  <printOptions horizontalCentered="1"/>
  <pageMargins left="0.1968503937007874" right="0.1968503937007874" top="0.31496062992125984" bottom="0.31496062992125984" header="0.11811023622047245" footer="0.15748031496062992"/>
  <pageSetup blackAndWhite="1" fitToHeight="4" fitToWidth="1" horizontalDpi="600" verticalDpi="600" orientation="landscape" paperSize="9" scale="52" r:id="rId1"/>
  <headerFooter alignWithMargins="0">
    <oddFooter>&amp;C&amp;P</oddFooter>
  </headerFooter>
  <rowBreaks count="1" manualBreakCount="1">
    <brk id="90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КАРАВАЕВА ОЛЬГА</dc:creator>
  <cp:keywords/>
  <dc:description/>
  <cp:lastModifiedBy>rayradaViktoria</cp:lastModifiedBy>
  <cp:lastPrinted>2021-12-17T07:47:22Z</cp:lastPrinted>
  <dcterms:created xsi:type="dcterms:W3CDTF">2016-10-26T11:29:24Z</dcterms:created>
  <dcterms:modified xsi:type="dcterms:W3CDTF">2021-12-17T07:47:52Z</dcterms:modified>
  <cp:category/>
  <cp:version/>
  <cp:contentType/>
  <cp:contentStatus/>
</cp:coreProperties>
</file>