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8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'дод.1'!$A:$E,'дод.1'!$6:$6</definedName>
    <definedName name="_xlnm.Print_Area" localSheetId="0">'дод.1'!$A$2:$G$30</definedName>
  </definedNames>
  <calcPr fullCalcOnLoad="1"/>
</workbook>
</file>

<file path=xl/sharedStrings.xml><?xml version="1.0" encoding="utf-8"?>
<sst xmlns="http://schemas.openxmlformats.org/spreadsheetml/2006/main" count="34" uniqueCount="34">
  <si>
    <t>Код</t>
  </si>
  <si>
    <t>Найменування згідно
 з класифікацією доходів бюджету</t>
  </si>
  <si>
    <t xml:space="preserve"> відхилення</t>
  </si>
  <si>
    <t>% виконання</t>
  </si>
  <si>
    <t>Всього доходів:</t>
  </si>
  <si>
    <t>Інші податки та збори</t>
  </si>
  <si>
    <t>Аналіз надходження доходів</t>
  </si>
  <si>
    <t>грн.</t>
  </si>
  <si>
    <t xml:space="preserve">Надходження від викидів забруднюючих речовин в атмосферне повітря стаціонарними джерелами забруднення 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</si>
  <si>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</si>
  <si>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</si>
  <si>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</si>
  <si>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</si>
  <si>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</si>
  <si>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</si>
  <si>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</si>
  <si>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</si>
  <si>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</si>
  <si>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</t>
  </si>
  <si>
    <t>Плата за послуги, що надаються бюджетними установами згідно з їх основною діяльністю</t>
  </si>
  <si>
    <t xml:space="preserve">Кошти від продажу земельних ділянок несільськогосподарського призначення, що перебувають у державній або комунальній власності </t>
  </si>
  <si>
    <t>Надходження коштів пайової участі у розвитку інфраструктури населеного пункту</t>
  </si>
  <si>
    <t>Інші субвенції з місцевого бюджету</t>
  </si>
  <si>
    <t>Всього доходів (контрольний рядок для звіряння з ф. 412):</t>
  </si>
  <si>
    <t>Х</t>
  </si>
  <si>
    <t>План на 2020 рік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</si>
  <si>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</si>
  <si>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на здійснення природоохоронних заходів на будівництво КНС-1, КНС-2 самопливної напірної каналізації у місті Вовчанську, 2-й пусковий комплекс КНС-2 по вул. Рубіжанське шосе</t>
  </si>
  <si>
    <t xml:space="preserve">Аналіз доходів спеціального фонду бюджету Вовчанської міської ради за січень - грудень 2020 року </t>
  </si>
  <si>
    <t>План на січень - грудень 2020 року</t>
  </si>
  <si>
    <t>факт за січень - грудень 2020 року</t>
  </si>
  <si>
    <t>Додаток 2                                                                                                                             до Рішення VII позачергової сесії VIII скликанняВовчанської міської ради від 26.02.2021 р.</t>
  </si>
  <si>
    <t xml:space="preserve">Секретар міської ради </t>
  </si>
  <si>
    <t>Ольга ТОПОРКОВА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</si>
</sst>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_₴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#,##0.00\ _г_р_н_."/>
    <numFmt numFmtId="215" formatCode="#,##0.00\ &quot;грн.&quot;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1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32" fillId="13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203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35" fillId="0" borderId="12" xfId="0" applyNumberFormat="1" applyFont="1" applyBorder="1" applyAlignment="1">
      <alignment horizontal="right" vertical="center" wrapText="1"/>
    </xf>
    <xf numFmtId="4" fontId="34" fillId="0" borderId="12" xfId="0" applyNumberFormat="1" applyFont="1" applyFill="1" applyBorder="1" applyAlignment="1" applyProtection="1">
      <alignment horizontal="right" vertical="center" wrapText="1"/>
      <protection/>
    </xf>
    <xf numFmtId="4" fontId="33" fillId="0" borderId="12" xfId="0" applyNumberFormat="1" applyFont="1" applyBorder="1" applyAlignment="1">
      <alignment horizontal="right" vertical="center" wrapText="1"/>
    </xf>
    <xf numFmtId="4" fontId="33" fillId="0" borderId="12" xfId="0" applyNumberFormat="1" applyFont="1" applyBorder="1" applyAlignment="1">
      <alignment horizontal="right" vertical="center" wrapText="1"/>
    </xf>
    <xf numFmtId="0" fontId="26" fillId="0" borderId="13" xfId="0" applyNumberFormat="1" applyFont="1" applyFill="1" applyBorder="1" applyAlignment="1" applyProtection="1">
      <alignment vertical="center"/>
      <protection/>
    </xf>
    <xf numFmtId="4" fontId="35" fillId="27" borderId="12" xfId="0" applyNumberFormat="1" applyFont="1" applyFill="1" applyBorder="1" applyAlignment="1">
      <alignment horizontal="right" vertical="center" wrapText="1"/>
    </xf>
    <xf numFmtId="4" fontId="33" fillId="27" borderId="12" xfId="0" applyNumberFormat="1" applyFont="1" applyFill="1" applyBorder="1" applyAlignment="1">
      <alignment horizontal="right" vertical="center" wrapText="1"/>
    </xf>
    <xf numFmtId="4" fontId="35" fillId="0" borderId="12" xfId="0" applyNumberFormat="1" applyFont="1" applyBorder="1" applyAlignment="1">
      <alignment horizontal="right" vertical="center" wrapText="1"/>
    </xf>
    <xf numFmtId="203" fontId="5" fillId="28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 wrapText="1"/>
    </xf>
    <xf numFmtId="203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34" fillId="0" borderId="12" xfId="0" applyNumberFormat="1" applyFont="1" applyFill="1" applyBorder="1" applyAlignment="1" applyProtection="1">
      <alignment horizontal="left" vertical="center" wrapText="1"/>
      <protection/>
    </xf>
    <xf numFmtId="0" fontId="34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43" fillId="26" borderId="12" xfId="0" applyFont="1" applyFill="1" applyBorder="1" applyAlignment="1">
      <alignment horizontal="left" vertical="center" wrapText="1"/>
    </xf>
    <xf numFmtId="0" fontId="33" fillId="26" borderId="12" xfId="0" applyFont="1" applyFill="1" applyBorder="1" applyAlignment="1">
      <alignment horizontal="left" vertical="center" wrapText="1"/>
    </xf>
    <xf numFmtId="0" fontId="35" fillId="26" borderId="12" xfId="0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6" fillId="0" borderId="14" xfId="0" applyNumberFormat="1" applyFont="1" applyFill="1" applyBorder="1" applyAlignment="1" applyProtection="1">
      <alignment vertical="top"/>
      <protection/>
    </xf>
    <xf numFmtId="0" fontId="26" fillId="0" borderId="14" xfId="0" applyFont="1" applyBorder="1" applyAlignment="1">
      <alignment vertical="top"/>
    </xf>
    <xf numFmtId="0" fontId="0" fillId="0" borderId="14" xfId="0" applyBorder="1" applyAlignment="1">
      <alignment/>
    </xf>
    <xf numFmtId="0" fontId="26" fillId="0" borderId="0" xfId="0" applyNumberFormat="1" applyFont="1" applyFill="1" applyAlignment="1" applyProtection="1">
      <alignment vertical="top"/>
      <protection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26" fillId="0" borderId="0" xfId="0" applyNumberFormat="1" applyFont="1" applyFill="1" applyAlignment="1" applyProtection="1">
      <alignment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0"/>
  <sheetViews>
    <sheetView showGridLines="0" tabSelected="1" zoomScale="60" zoomScaleNormal="60" zoomScaleSheetLayoutView="75" workbookViewId="0" topLeftCell="A19">
      <selection activeCell="B31" sqref="B31"/>
    </sheetView>
  </sheetViews>
  <sheetFormatPr defaultColWidth="9.16015625" defaultRowHeight="12.75"/>
  <cols>
    <col min="1" max="1" width="16.33203125" style="1" customWidth="1"/>
    <col min="2" max="2" width="88.66015625" style="1" customWidth="1"/>
    <col min="3" max="3" width="19.83203125" style="1" customWidth="1"/>
    <col min="4" max="4" width="18.33203125" style="1" customWidth="1"/>
    <col min="5" max="5" width="20.5" style="1" customWidth="1"/>
    <col min="6" max="6" width="18.83203125" style="1" customWidth="1"/>
    <col min="7" max="7" width="17" style="1" customWidth="1"/>
    <col min="8" max="12" width="9.16015625" style="1" customWidth="1"/>
    <col min="13" max="244" width="9.16015625" style="2" customWidth="1"/>
    <col min="245" max="253" width="9.16015625" style="1" customWidth="1"/>
    <col min="254" max="16384" width="9.16015625" style="2" customWidth="1"/>
  </cols>
  <sheetData>
    <row r="1" spans="1:253" s="4" customFormat="1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IK1" s="3"/>
      <c r="IL1" s="3"/>
      <c r="IM1" s="3"/>
      <c r="IN1" s="3"/>
      <c r="IO1" s="3"/>
      <c r="IP1" s="3"/>
      <c r="IQ1" s="3"/>
      <c r="IR1" s="3"/>
      <c r="IS1" s="3"/>
    </row>
    <row r="3" spans="3:13" ht="63" customHeight="1">
      <c r="C3" s="41" t="s">
        <v>31</v>
      </c>
      <c r="D3" s="42"/>
      <c r="E3" s="42"/>
      <c r="F3" s="42"/>
      <c r="G3" s="42"/>
      <c r="M3" s="1"/>
    </row>
    <row r="4" spans="1:7" ht="31.5" customHeight="1">
      <c r="A4" s="32" t="s">
        <v>28</v>
      </c>
      <c r="B4" s="33"/>
      <c r="C4" s="33"/>
      <c r="D4" s="33"/>
      <c r="E4" s="33"/>
      <c r="F4" s="34"/>
      <c r="G4" s="34"/>
    </row>
    <row r="5" spans="1:7" ht="15">
      <c r="A5" s="10"/>
      <c r="B5" s="44"/>
      <c r="C5" s="44"/>
      <c r="D5" s="44"/>
      <c r="E5" s="44"/>
      <c r="F5" s="44"/>
      <c r="G5" s="16" t="s">
        <v>7</v>
      </c>
    </row>
    <row r="6" spans="1:7" ht="25.5" customHeight="1">
      <c r="A6" s="31" t="s">
        <v>0</v>
      </c>
      <c r="B6" s="31" t="s">
        <v>1</v>
      </c>
      <c r="C6" s="43" t="s">
        <v>25</v>
      </c>
      <c r="D6" s="43" t="s">
        <v>29</v>
      </c>
      <c r="E6" s="43" t="s">
        <v>6</v>
      </c>
      <c r="F6" s="43"/>
      <c r="G6" s="43"/>
    </row>
    <row r="7" spans="1:7" ht="64.5" customHeight="1">
      <c r="A7" s="31"/>
      <c r="B7" s="31"/>
      <c r="C7" s="43"/>
      <c r="D7" s="43"/>
      <c r="E7" s="9" t="s">
        <v>30</v>
      </c>
      <c r="F7" s="9" t="s">
        <v>2</v>
      </c>
      <c r="G7" s="9" t="s">
        <v>3</v>
      </c>
    </row>
    <row r="8" spans="1:253" s="8" customFormat="1" ht="33" customHeight="1">
      <c r="A8" s="26">
        <v>19000000</v>
      </c>
      <c r="B8" s="27" t="s">
        <v>5</v>
      </c>
      <c r="C8" s="14">
        <f>C9+C10+C11</f>
        <v>79400</v>
      </c>
      <c r="D8" s="18">
        <f>D9+D10+D11</f>
        <v>79400</v>
      </c>
      <c r="E8" s="18">
        <f>E9+E10+E11</f>
        <v>122638.37999999999</v>
      </c>
      <c r="F8" s="14">
        <f>F9+F10+F11</f>
        <v>43238.38</v>
      </c>
      <c r="G8" s="14">
        <f>E8/D8*100</f>
        <v>154.45639798488665</v>
      </c>
      <c r="H8" s="7"/>
      <c r="I8" s="7"/>
      <c r="J8" s="7"/>
      <c r="K8" s="7"/>
      <c r="L8" s="7"/>
      <c r="IK8" s="7"/>
      <c r="IL8" s="7"/>
      <c r="IM8" s="7"/>
      <c r="IN8" s="7"/>
      <c r="IO8" s="7"/>
      <c r="IP8" s="7"/>
      <c r="IQ8" s="7"/>
      <c r="IR8" s="7"/>
      <c r="IS8" s="7"/>
    </row>
    <row r="9" spans="1:253" s="8" customFormat="1" ht="37.5" customHeight="1">
      <c r="A9" s="23">
        <v>19010100</v>
      </c>
      <c r="B9" s="28" t="s">
        <v>8</v>
      </c>
      <c r="C9" s="12">
        <v>53800</v>
      </c>
      <c r="D9" s="17">
        <f>4483*4+19504+4483+4483+4483+2915</f>
        <v>53800</v>
      </c>
      <c r="E9" s="17">
        <v>92297.29</v>
      </c>
      <c r="F9" s="13">
        <f>E9-D9</f>
        <v>38497.28999999999</v>
      </c>
      <c r="G9" s="14">
        <f aca="true" t="shared" si="0" ref="G9:G21">E9/D9*100</f>
        <v>171.55630111524164</v>
      </c>
      <c r="H9" s="7"/>
      <c r="I9" s="7"/>
      <c r="J9" s="7"/>
      <c r="K9" s="7"/>
      <c r="L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8" customFormat="1" ht="36.75" customHeight="1">
      <c r="A10" s="23">
        <v>19010200</v>
      </c>
      <c r="B10" s="28" t="s">
        <v>9</v>
      </c>
      <c r="C10" s="12">
        <v>16100</v>
      </c>
      <c r="D10" s="17">
        <f>1342*4+5364+1342+1342+1342+1342</f>
        <v>16100</v>
      </c>
      <c r="E10" s="17">
        <v>18772.08</v>
      </c>
      <c r="F10" s="13">
        <f>E10-D10</f>
        <v>2672.0800000000017</v>
      </c>
      <c r="G10" s="14">
        <f t="shared" si="0"/>
        <v>116.5967701863354</v>
      </c>
      <c r="H10" s="7"/>
      <c r="I10" s="7"/>
      <c r="J10" s="7"/>
      <c r="K10" s="7"/>
      <c r="L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s="8" customFormat="1" ht="58.5" customHeight="1">
      <c r="A11" s="23">
        <v>19010300</v>
      </c>
      <c r="B11" s="28" t="s">
        <v>10</v>
      </c>
      <c r="C11" s="12">
        <v>9500</v>
      </c>
      <c r="D11" s="17">
        <f>792*4+3164+792+792+792+792</f>
        <v>9500</v>
      </c>
      <c r="E11" s="17">
        <v>11569.01</v>
      </c>
      <c r="F11" s="13">
        <f>E11-D11</f>
        <v>2069.01</v>
      </c>
      <c r="G11" s="14">
        <f t="shared" si="0"/>
        <v>121.77905263157895</v>
      </c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" customFormat="1" ht="41.25" customHeight="1">
      <c r="A12" s="26">
        <v>24170000</v>
      </c>
      <c r="B12" s="21" t="s">
        <v>21</v>
      </c>
      <c r="C12" s="14">
        <v>2840</v>
      </c>
      <c r="D12" s="18">
        <v>2840</v>
      </c>
      <c r="E12" s="18">
        <v>6290</v>
      </c>
      <c r="F12" s="13">
        <f>E12-D12</f>
        <v>3450</v>
      </c>
      <c r="G12" s="14">
        <f t="shared" si="0"/>
        <v>221.4788732394366</v>
      </c>
      <c r="H12" s="7"/>
      <c r="I12" s="7"/>
      <c r="J12" s="7"/>
      <c r="K12" s="7"/>
      <c r="L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" customFormat="1" ht="55.5" customHeight="1">
      <c r="A13" s="26">
        <v>24062100</v>
      </c>
      <c r="B13" s="29" t="s">
        <v>11</v>
      </c>
      <c r="C13" s="14">
        <v>0</v>
      </c>
      <c r="D13" s="14">
        <v>0</v>
      </c>
      <c r="E13" s="14">
        <v>2122.19</v>
      </c>
      <c r="F13" s="13">
        <f aca="true" t="shared" si="1" ref="F13:F21">E13-D13</f>
        <v>2122.19</v>
      </c>
      <c r="G13" s="14">
        <v>0</v>
      </c>
      <c r="H13" s="7"/>
      <c r="I13" s="7"/>
      <c r="J13" s="7"/>
      <c r="K13" s="7"/>
      <c r="L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" customFormat="1" ht="30" customHeight="1">
      <c r="A14" s="26">
        <v>25000000</v>
      </c>
      <c r="B14" s="29" t="s">
        <v>12</v>
      </c>
      <c r="C14" s="14">
        <f>C15+C16+C17+C18</f>
        <v>0</v>
      </c>
      <c r="D14" s="14">
        <f>D15+D16+D17+D18</f>
        <v>208558.57</v>
      </c>
      <c r="E14" s="14">
        <f>E15+E16+E17+E18</f>
        <v>208558.57</v>
      </c>
      <c r="F14" s="14">
        <f>F15+F16+F17+F18</f>
        <v>0</v>
      </c>
      <c r="G14" s="14">
        <v>0</v>
      </c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33" customHeight="1">
      <c r="A15" s="24">
        <v>25010300</v>
      </c>
      <c r="B15" s="30" t="s">
        <v>13</v>
      </c>
      <c r="C15" s="19">
        <v>0</v>
      </c>
      <c r="D15" s="19">
        <v>0</v>
      </c>
      <c r="E15" s="19">
        <v>0</v>
      </c>
      <c r="F15" s="13">
        <f t="shared" si="1"/>
        <v>0</v>
      </c>
      <c r="G15" s="14">
        <v>0</v>
      </c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0.5" customHeight="1">
      <c r="A16" s="24">
        <v>25010400</v>
      </c>
      <c r="B16" s="30" t="s">
        <v>14</v>
      </c>
      <c r="C16" s="19">
        <v>0</v>
      </c>
      <c r="D16" s="19">
        <v>40</v>
      </c>
      <c r="E16" s="19">
        <v>40</v>
      </c>
      <c r="F16" s="13">
        <f t="shared" si="1"/>
        <v>0</v>
      </c>
      <c r="G16" s="14">
        <v>0</v>
      </c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28.5" customHeight="1">
      <c r="A17" s="24">
        <v>25020100</v>
      </c>
      <c r="B17" s="30" t="s">
        <v>15</v>
      </c>
      <c r="C17" s="19">
        <v>0</v>
      </c>
      <c r="D17" s="19">
        <v>166774.7</v>
      </c>
      <c r="E17" s="19">
        <v>166774.7</v>
      </c>
      <c r="F17" s="13">
        <f t="shared" si="1"/>
        <v>0</v>
      </c>
      <c r="G17" s="14">
        <v>0</v>
      </c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76.5" customHeight="1">
      <c r="A18" s="24">
        <v>25020200</v>
      </c>
      <c r="B18" s="30" t="s">
        <v>16</v>
      </c>
      <c r="C18" s="19">
        <v>0</v>
      </c>
      <c r="D18" s="19">
        <v>41743.87</v>
      </c>
      <c r="E18" s="19">
        <v>41743.87</v>
      </c>
      <c r="F18" s="13">
        <f t="shared" si="1"/>
        <v>0</v>
      </c>
      <c r="G18" s="14">
        <v>0</v>
      </c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41.25" customHeight="1">
      <c r="A19" s="26">
        <v>31030000</v>
      </c>
      <c r="B19" s="29" t="s">
        <v>17</v>
      </c>
      <c r="C19" s="14">
        <v>0</v>
      </c>
      <c r="D19" s="14">
        <v>0</v>
      </c>
      <c r="E19" s="14">
        <v>0</v>
      </c>
      <c r="F19" s="13">
        <f t="shared" si="1"/>
        <v>0</v>
      </c>
      <c r="G19" s="14">
        <v>0</v>
      </c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8.5" customHeight="1">
      <c r="A20" s="26">
        <v>33010000</v>
      </c>
      <c r="B20" s="29" t="s">
        <v>18</v>
      </c>
      <c r="C20" s="14">
        <f>C21</f>
        <v>122803</v>
      </c>
      <c r="D20" s="14">
        <f>D21</f>
        <v>122803</v>
      </c>
      <c r="E20" s="14">
        <f>E21</f>
        <v>570474.31</v>
      </c>
      <c r="F20" s="13">
        <f t="shared" si="1"/>
        <v>447671.31000000006</v>
      </c>
      <c r="G20" s="14">
        <f t="shared" si="0"/>
        <v>464.54427823424516</v>
      </c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42" customHeight="1">
      <c r="A21" s="24">
        <v>33010100</v>
      </c>
      <c r="B21" s="30" t="s">
        <v>20</v>
      </c>
      <c r="C21" s="19">
        <v>122803</v>
      </c>
      <c r="D21" s="19">
        <v>122803</v>
      </c>
      <c r="E21" s="19">
        <v>570474.31</v>
      </c>
      <c r="F21" s="13">
        <f t="shared" si="1"/>
        <v>447671.31000000006</v>
      </c>
      <c r="G21" s="14">
        <f t="shared" si="0"/>
        <v>464.54427823424516</v>
      </c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6" customFormat="1" ht="35.25" customHeight="1">
      <c r="A22" s="25"/>
      <c r="B22" s="25" t="s">
        <v>4</v>
      </c>
      <c r="C22" s="15">
        <f>C8+C12+C13+C14+C19+C20</f>
        <v>205043</v>
      </c>
      <c r="D22" s="15">
        <f>D8+D12+D13+D14+D19+D20</f>
        <v>413601.57</v>
      </c>
      <c r="E22" s="15">
        <f>E8+E12+E13+E14+E19+E20</f>
        <v>910083.4500000001</v>
      </c>
      <c r="F22" s="15">
        <f>F8+F12+F13+F14+F19+F20</f>
        <v>496481.88000000006</v>
      </c>
      <c r="G22" s="20">
        <f>E22/D22*100</f>
        <v>220.03868360557726</v>
      </c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8" customFormat="1" ht="39" customHeight="1">
      <c r="A23" s="23">
        <v>25010100</v>
      </c>
      <c r="B23" s="23" t="s">
        <v>19</v>
      </c>
      <c r="C23" s="14">
        <v>1209400</v>
      </c>
      <c r="D23" s="18">
        <v>993400</v>
      </c>
      <c r="E23" s="18">
        <v>894405.42</v>
      </c>
      <c r="F23" s="13">
        <f>E23-D23</f>
        <v>-98994.57999999996</v>
      </c>
      <c r="G23" s="11">
        <f>E23/D23*100</f>
        <v>90.03477149184619</v>
      </c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8" customFormat="1" ht="99.75" customHeight="1">
      <c r="A24" s="23">
        <v>41052600</v>
      </c>
      <c r="B24" s="23" t="s">
        <v>26</v>
      </c>
      <c r="C24" s="14">
        <v>26804941</v>
      </c>
      <c r="D24" s="18">
        <v>26804941</v>
      </c>
      <c r="E24" s="18">
        <v>26511874.78</v>
      </c>
      <c r="F24" s="13">
        <f>E24-D24</f>
        <v>-293066.2199999988</v>
      </c>
      <c r="G24" s="11">
        <f>E24/D24*100</f>
        <v>98.90667090071193</v>
      </c>
      <c r="H24" s="7"/>
      <c r="I24" s="7"/>
      <c r="J24" s="7"/>
      <c r="K24" s="7"/>
      <c r="L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8" customFormat="1" ht="81" customHeight="1">
      <c r="A25" s="23">
        <v>41053600</v>
      </c>
      <c r="B25" s="23" t="s">
        <v>27</v>
      </c>
      <c r="C25" s="14">
        <v>4863077</v>
      </c>
      <c r="D25" s="18">
        <v>4863077</v>
      </c>
      <c r="E25" s="18">
        <v>3583547.45</v>
      </c>
      <c r="F25" s="13">
        <f>E25-D25</f>
        <v>-1279529.5499999998</v>
      </c>
      <c r="G25" s="11">
        <f>E25/D25*100</f>
        <v>73.68888977081795</v>
      </c>
      <c r="H25" s="7"/>
      <c r="I25" s="7"/>
      <c r="J25" s="7"/>
      <c r="K25" s="7"/>
      <c r="L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8" customFormat="1" ht="51" customHeight="1">
      <c r="A26" s="23">
        <v>41053900</v>
      </c>
      <c r="B26" s="24" t="s">
        <v>22</v>
      </c>
      <c r="C26" s="14">
        <v>299870</v>
      </c>
      <c r="D26" s="18">
        <v>299870</v>
      </c>
      <c r="E26" s="18">
        <v>298584</v>
      </c>
      <c r="F26" s="13">
        <f>E26-D26</f>
        <v>-1286</v>
      </c>
      <c r="G26" s="11">
        <f>E26/D26*100</f>
        <v>99.57114749724882</v>
      </c>
      <c r="H26" s="7"/>
      <c r="I26" s="7"/>
      <c r="J26" s="7"/>
      <c r="K26" s="7"/>
      <c r="L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" customFormat="1" ht="26.25" customHeight="1">
      <c r="A27" s="23"/>
      <c r="B27" s="26" t="s">
        <v>23</v>
      </c>
      <c r="C27" s="14">
        <f>C22+C23+C24+C25+C26</f>
        <v>33382331</v>
      </c>
      <c r="D27" s="14">
        <f>D22+D23+D24+D25+D26</f>
        <v>33374889.57</v>
      </c>
      <c r="E27" s="14">
        <f>E22+E23+E24+E25+E26</f>
        <v>32198495.1</v>
      </c>
      <c r="F27" s="14">
        <f>F22+F23+F24+F25+F26</f>
        <v>-1176394.4699999986</v>
      </c>
      <c r="G27" s="22" t="s">
        <v>24</v>
      </c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7" ht="15">
      <c r="A28" s="35"/>
      <c r="B28" s="36"/>
      <c r="C28" s="37"/>
      <c r="D28" s="37"/>
      <c r="E28" s="37"/>
      <c r="F28" s="37"/>
      <c r="G28" s="37"/>
    </row>
    <row r="29" spans="1:7" ht="15">
      <c r="A29" s="38"/>
      <c r="B29" s="39"/>
      <c r="C29" s="40"/>
      <c r="D29" s="40"/>
      <c r="E29" s="40"/>
      <c r="F29" s="40"/>
      <c r="G29" s="40"/>
    </row>
    <row r="30" spans="2:4" ht="15">
      <c r="B30" s="45" t="s">
        <v>32</v>
      </c>
      <c r="D30" s="45" t="s">
        <v>33</v>
      </c>
    </row>
  </sheetData>
  <sheetProtection/>
  <mergeCells count="10">
    <mergeCell ref="A6:A7"/>
    <mergeCell ref="A4:G4"/>
    <mergeCell ref="A28:G28"/>
    <mergeCell ref="A29:G29"/>
    <mergeCell ref="B6:B7"/>
    <mergeCell ref="C3:G3"/>
    <mergeCell ref="C6:C7"/>
    <mergeCell ref="D6:D7"/>
    <mergeCell ref="E6:G6"/>
    <mergeCell ref="B5:F5"/>
  </mergeCells>
  <printOptions horizontalCentered="1"/>
  <pageMargins left="0.15748031496062992" right="0.15748031496062992" top="0.67" bottom="0.78" header="0.17" footer="0.2755905511811024"/>
  <pageSetup fitToHeight="2" horizontalDpi="600" verticalDpi="600" orientation="portrait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Владелец</cp:lastModifiedBy>
  <cp:lastPrinted>2021-02-26T11:36:03Z</cp:lastPrinted>
  <dcterms:created xsi:type="dcterms:W3CDTF">2014-01-17T10:52:16Z</dcterms:created>
  <dcterms:modified xsi:type="dcterms:W3CDTF">2021-02-26T11:36:19Z</dcterms:modified>
  <cp:category/>
  <cp:version/>
  <cp:contentType/>
  <cp:contentStatus/>
</cp:coreProperties>
</file>